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 - Dosypání hráze" sheetId="2" r:id="rId2"/>
    <sheet name="SO 2 - Oprava ochranné zdi" sheetId="3" r:id="rId3"/>
    <sheet name="3 - Vedlejší rozpočtové n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1 - Dosypání hráze'!$C$125:$K$416</definedName>
    <definedName name="_xlnm.Print_Area" localSheetId="1">'SO 1 - Dosypání hráze'!$C$4:$J$39,'SO 1 - Dosypání hráze'!$C$50:$J$76,'SO 1 - Dosypání hráze'!$C$82:$J$107,'SO 1 - Dosypání hráze'!$C$113:$J$416</definedName>
    <definedName name="_xlnm.Print_Titles" localSheetId="1">'SO 1 - Dosypání hráze'!$125:$125</definedName>
    <definedName name="_xlnm._FilterDatabase" localSheetId="2" hidden="1">'SO 2 - Oprava ochranné zdi'!$C$121:$K$207</definedName>
    <definedName name="_xlnm.Print_Area" localSheetId="2">'SO 2 - Oprava ochranné zdi'!$C$4:$J$39,'SO 2 - Oprava ochranné zdi'!$C$50:$J$76,'SO 2 - Oprava ochranné zdi'!$C$82:$J$103,'SO 2 - Oprava ochranné zdi'!$C$109:$J$207</definedName>
    <definedName name="_xlnm.Print_Titles" localSheetId="2">'SO 2 - Oprava ochranné zdi'!$121:$121</definedName>
    <definedName name="_xlnm._FilterDatabase" localSheetId="3" hidden="1">'3 - Vedlejší rozpočtové n...'!$C$119:$K$173</definedName>
    <definedName name="_xlnm.Print_Area" localSheetId="3">'3 - Vedlejší rozpočtové n...'!$C$4:$J$39,'3 - Vedlejší rozpočtové n...'!$C$50:$J$76,'3 - Vedlejší rozpočtové n...'!$C$82:$J$101,'3 - Vedlejší rozpočtové n...'!$C$107:$J$173</definedName>
    <definedName name="_xlnm.Print_Titles" localSheetId="3">'3 - Vedlejší rozpočtové n...'!$119:$119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72"/>
  <c r="BH172"/>
  <c r="BG172"/>
  <c r="BF172"/>
  <c r="T172"/>
  <c r="T171"/>
  <c r="R172"/>
  <c r="R171"/>
  <c r="P172"/>
  <c r="P171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89"/>
  <c r="E7"/>
  <c r="E110"/>
  <c i="3" r="J37"/>
  <c r="J36"/>
  <c i="1" r="AY96"/>
  <c i="3" r="J35"/>
  <c i="1" r="AX96"/>
  <c i="3" r="BI206"/>
  <c r="BH206"/>
  <c r="BG206"/>
  <c r="BF206"/>
  <c r="T206"/>
  <c r="T205"/>
  <c r="R206"/>
  <c r="R205"/>
  <c r="P206"/>
  <c r="P205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0"/>
  <c r="BH180"/>
  <c r="BG180"/>
  <c r="BF180"/>
  <c r="T180"/>
  <c r="R180"/>
  <c r="P180"/>
  <c r="BI171"/>
  <c r="BH171"/>
  <c r="BG171"/>
  <c r="BF171"/>
  <c r="T171"/>
  <c r="R171"/>
  <c r="P171"/>
  <c r="BI162"/>
  <c r="BH162"/>
  <c r="BG162"/>
  <c r="BF162"/>
  <c r="T162"/>
  <c r="R162"/>
  <c r="P162"/>
  <c r="BI154"/>
  <c r="BH154"/>
  <c r="BG154"/>
  <c r="BF154"/>
  <c r="T154"/>
  <c r="R154"/>
  <c r="P154"/>
  <c r="BI149"/>
  <c r="BH149"/>
  <c r="BG149"/>
  <c r="BF149"/>
  <c r="T149"/>
  <c r="R149"/>
  <c r="P149"/>
  <c r="BI139"/>
  <c r="BH139"/>
  <c r="BG139"/>
  <c r="BF139"/>
  <c r="T139"/>
  <c r="T129"/>
  <c r="R139"/>
  <c r="R129"/>
  <c r="P139"/>
  <c r="P129"/>
  <c r="BI130"/>
  <c r="BH130"/>
  <c r="BG130"/>
  <c r="BF130"/>
  <c r="T130"/>
  <c r="R130"/>
  <c r="P130"/>
  <c r="BI125"/>
  <c r="BH125"/>
  <c r="BG125"/>
  <c r="BF125"/>
  <c r="T125"/>
  <c r="T124"/>
  <c r="R125"/>
  <c r="R124"/>
  <c r="P125"/>
  <c r="P124"/>
  <c r="J119"/>
  <c r="J118"/>
  <c r="F118"/>
  <c r="F116"/>
  <c r="E114"/>
  <c r="J92"/>
  <c r="J91"/>
  <c r="F91"/>
  <c r="F89"/>
  <c r="E87"/>
  <c r="J18"/>
  <c r="E18"/>
  <c r="F119"/>
  <c r="J17"/>
  <c r="J12"/>
  <c r="J89"/>
  <c r="E7"/>
  <c r="E112"/>
  <c i="2" r="J37"/>
  <c r="J36"/>
  <c i="1" r="AY95"/>
  <c i="2" r="J35"/>
  <c i="1" r="AX95"/>
  <c i="2" r="BI411"/>
  <c r="BH411"/>
  <c r="BG411"/>
  <c r="BF411"/>
  <c r="T411"/>
  <c r="T410"/>
  <c r="T409"/>
  <c r="R411"/>
  <c r="R410"/>
  <c r="R409"/>
  <c r="P411"/>
  <c r="P410"/>
  <c r="P409"/>
  <c r="BI407"/>
  <c r="BH407"/>
  <c r="BG407"/>
  <c r="BF407"/>
  <c r="T407"/>
  <c r="T406"/>
  <c r="R407"/>
  <c r="R406"/>
  <c r="P407"/>
  <c r="P406"/>
  <c r="BI404"/>
  <c r="BH404"/>
  <c r="BG404"/>
  <c r="BF404"/>
  <c r="T404"/>
  <c r="R404"/>
  <c r="P404"/>
  <c r="BI400"/>
  <c r="BH400"/>
  <c r="BG400"/>
  <c r="BF400"/>
  <c r="T400"/>
  <c r="R400"/>
  <c r="P400"/>
  <c r="BI398"/>
  <c r="BH398"/>
  <c r="BG398"/>
  <c r="BF398"/>
  <c r="T398"/>
  <c r="R398"/>
  <c r="P398"/>
  <c r="BI393"/>
  <c r="BH393"/>
  <c r="BG393"/>
  <c r="BF393"/>
  <c r="T393"/>
  <c r="R393"/>
  <c r="P393"/>
  <c r="BI390"/>
  <c r="BH390"/>
  <c r="BG390"/>
  <c r="BF390"/>
  <c r="T390"/>
  <c r="R390"/>
  <c r="P390"/>
  <c r="BI386"/>
  <c r="BH386"/>
  <c r="BG386"/>
  <c r="BF386"/>
  <c r="T386"/>
  <c r="R386"/>
  <c r="P386"/>
  <c r="BI377"/>
  <c r="BH377"/>
  <c r="BG377"/>
  <c r="BF377"/>
  <c r="T377"/>
  <c r="R377"/>
  <c r="P377"/>
  <c r="BI365"/>
  <c r="BH365"/>
  <c r="BG365"/>
  <c r="BF365"/>
  <c r="T365"/>
  <c r="R365"/>
  <c r="P365"/>
  <c r="BI357"/>
  <c r="BH357"/>
  <c r="BG357"/>
  <c r="BF357"/>
  <c r="T357"/>
  <c r="R357"/>
  <c r="P357"/>
  <c r="BI350"/>
  <c r="BH350"/>
  <c r="BG350"/>
  <c r="BF350"/>
  <c r="T350"/>
  <c r="R350"/>
  <c r="P350"/>
  <c r="BI340"/>
  <c r="BH340"/>
  <c r="BG340"/>
  <c r="BF340"/>
  <c r="T340"/>
  <c r="T339"/>
  <c r="R340"/>
  <c r="R339"/>
  <c r="P340"/>
  <c r="P339"/>
  <c r="BI333"/>
  <c r="BH333"/>
  <c r="BG333"/>
  <c r="BF333"/>
  <c r="T333"/>
  <c r="T326"/>
  <c r="R333"/>
  <c r="R326"/>
  <c r="P333"/>
  <c r="P326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42"/>
  <c r="BH242"/>
  <c r="BG242"/>
  <c r="BF242"/>
  <c r="T242"/>
  <c r="R242"/>
  <c r="P242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6"/>
  <c r="BH226"/>
  <c r="BG226"/>
  <c r="BF226"/>
  <c r="T226"/>
  <c r="R226"/>
  <c r="P226"/>
  <c r="BI222"/>
  <c r="BH222"/>
  <c r="BG222"/>
  <c r="BF222"/>
  <c r="T222"/>
  <c r="R222"/>
  <c r="P222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74"/>
  <c r="BH174"/>
  <c r="BG174"/>
  <c r="BF174"/>
  <c r="T174"/>
  <c r="R174"/>
  <c r="P174"/>
  <c r="BI165"/>
  <c r="BH165"/>
  <c r="BG165"/>
  <c r="BF165"/>
  <c r="T165"/>
  <c r="R165"/>
  <c r="P165"/>
  <c r="BI160"/>
  <c r="BH160"/>
  <c r="BG160"/>
  <c r="BF160"/>
  <c r="T160"/>
  <c r="R160"/>
  <c r="P160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116"/>
  <c i="1" r="L90"/>
  <c r="AM90"/>
  <c r="AM89"/>
  <c r="L89"/>
  <c r="AM87"/>
  <c r="L87"/>
  <c r="L85"/>
  <c r="L84"/>
  <c i="2" r="BK340"/>
  <c r="J333"/>
  <c r="J327"/>
  <c r="J323"/>
  <c r="BK316"/>
  <c r="BK310"/>
  <c r="J301"/>
  <c r="BK296"/>
  <c r="J291"/>
  <c r="J288"/>
  <c r="J281"/>
  <c r="J278"/>
  <c r="J275"/>
  <c r="J272"/>
  <c r="J242"/>
  <c r="J239"/>
  <c r="BK231"/>
  <c r="J222"/>
  <c r="BK186"/>
  <c r="J174"/>
  <c r="J129"/>
  <c i="1" r="AS94"/>
  <c i="2" r="BK393"/>
  <c r="J319"/>
  <c r="J313"/>
  <c r="J307"/>
  <c r="J299"/>
  <c r="J293"/>
  <c r="BK239"/>
  <c r="J231"/>
  <c r="BK222"/>
  <c r="J186"/>
  <c r="BK183"/>
  <c r="J165"/>
  <c r="BK129"/>
  <c i="3" r="BK203"/>
  <c r="BK197"/>
  <c r="BK188"/>
  <c r="J171"/>
  <c r="BK154"/>
  <c r="J139"/>
  <c r="BK125"/>
  <c r="J199"/>
  <c r="BK192"/>
  <c r="J185"/>
  <c r="BK171"/>
  <c r="J154"/>
  <c r="J149"/>
  <c r="J125"/>
  <c i="4" r="J172"/>
  <c r="BK164"/>
  <c r="J161"/>
  <c r="J155"/>
  <c r="J146"/>
  <c r="BK143"/>
  <c r="J135"/>
  <c r="J131"/>
  <c r="J123"/>
  <c r="BK172"/>
  <c r="J167"/>
  <c r="J164"/>
  <c r="BK161"/>
  <c r="J158"/>
  <c r="BK155"/>
  <c r="J152"/>
  <c r="J149"/>
  <c r="BK146"/>
  <c r="J140"/>
  <c r="BK135"/>
  <c r="BK131"/>
  <c r="BK123"/>
  <c i="2" r="BK411"/>
  <c r="BK407"/>
  <c r="J404"/>
  <c r="J400"/>
  <c r="BK398"/>
  <c r="J393"/>
  <c r="J390"/>
  <c r="BK386"/>
  <c r="BK377"/>
  <c r="J377"/>
  <c r="BK365"/>
  <c r="J365"/>
  <c r="BK357"/>
  <c r="J357"/>
  <c r="BK350"/>
  <c r="J350"/>
  <c r="J340"/>
  <c r="BK333"/>
  <c r="BK327"/>
  <c r="BK323"/>
  <c r="BK319"/>
  <c r="BK313"/>
  <c r="BK307"/>
  <c r="BK299"/>
  <c r="BK293"/>
  <c r="BK288"/>
  <c r="BK281"/>
  <c r="BK278"/>
  <c r="BK275"/>
  <c r="BK272"/>
  <c r="BK242"/>
  <c r="BK235"/>
  <c r="J226"/>
  <c r="J191"/>
  <c r="J188"/>
  <c r="J183"/>
  <c r="BK165"/>
  <c r="J160"/>
  <c r="J411"/>
  <c r="J407"/>
  <c r="BK404"/>
  <c r="BK400"/>
  <c r="J398"/>
  <c r="BK390"/>
  <c r="J386"/>
  <c r="J316"/>
  <c r="J310"/>
  <c r="BK301"/>
  <c r="J296"/>
  <c r="BK291"/>
  <c r="J235"/>
  <c r="BK226"/>
  <c r="BK191"/>
  <c r="BK188"/>
  <c r="BK174"/>
  <c r="BK160"/>
  <c i="3" r="BK206"/>
  <c r="BK199"/>
  <c r="J192"/>
  <c r="BK185"/>
  <c r="J180"/>
  <c r="J162"/>
  <c r="BK149"/>
  <c r="J130"/>
  <c r="J206"/>
  <c r="J203"/>
  <c r="J197"/>
  <c r="J188"/>
  <c r="BK180"/>
  <c r="BK162"/>
  <c r="BK139"/>
  <c r="BK130"/>
  <c i="4" r="BK167"/>
  <c r="BK158"/>
  <c r="BK152"/>
  <c r="BK149"/>
  <c r="BK140"/>
  <c r="J138"/>
  <c r="J126"/>
  <c r="J143"/>
  <c r="BK138"/>
  <c r="BK126"/>
  <c i="2" l="1" r="BK128"/>
  <c r="J128"/>
  <c r="J98"/>
  <c r="R128"/>
  <c r="P309"/>
  <c r="T309"/>
  <c r="P349"/>
  <c r="T349"/>
  <c r="P397"/>
  <c r="R397"/>
  <c i="3" r="BK148"/>
  <c r="J148"/>
  <c r="J100"/>
  <c r="T148"/>
  <c r="T123"/>
  <c r="T122"/>
  <c r="P196"/>
  <c r="T196"/>
  <c i="4" r="BK122"/>
  <c r="J122"/>
  <c r="J98"/>
  <c r="R122"/>
  <c r="T122"/>
  <c r="P134"/>
  <c i="2" r="P128"/>
  <c r="P127"/>
  <c r="P126"/>
  <c i="1" r="AU95"/>
  <c i="2" r="T128"/>
  <c r="BK309"/>
  <c r="J309"/>
  <c r="J99"/>
  <c r="R309"/>
  <c r="BK349"/>
  <c r="J349"/>
  <c r="J102"/>
  <c r="R349"/>
  <c r="BK397"/>
  <c r="J397"/>
  <c r="J103"/>
  <c r="T397"/>
  <c i="3" r="P148"/>
  <c r="P123"/>
  <c r="P122"/>
  <c i="1" r="AU96"/>
  <c i="3" r="R148"/>
  <c r="R123"/>
  <c r="R122"/>
  <c r="BK196"/>
  <c r="J196"/>
  <c r="J101"/>
  <c r="R196"/>
  <c i="4" r="P122"/>
  <c r="P121"/>
  <c r="P120"/>
  <c i="1" r="AU97"/>
  <c i="4" r="BK134"/>
  <c r="J134"/>
  <c r="J99"/>
  <c r="R134"/>
  <c r="T134"/>
  <c i="2" r="BK410"/>
  <c r="J410"/>
  <c r="J106"/>
  <c i="3" r="BK129"/>
  <c r="J129"/>
  <c r="J99"/>
  <c i="2" r="BK326"/>
  <c r="J326"/>
  <c r="J100"/>
  <c r="BK339"/>
  <c r="J339"/>
  <c r="J101"/>
  <c r="BK406"/>
  <c r="J406"/>
  <c r="J104"/>
  <c i="3" r="BK124"/>
  <c r="J124"/>
  <c r="J98"/>
  <c r="BK205"/>
  <c r="J205"/>
  <c r="J102"/>
  <c i="4" r="BK171"/>
  <c r="J171"/>
  <c r="J100"/>
  <c r="E85"/>
  <c r="F92"/>
  <c r="J114"/>
  <c r="BE123"/>
  <c r="BE126"/>
  <c r="BE138"/>
  <c r="BE140"/>
  <c r="BE152"/>
  <c r="BE155"/>
  <c r="BE158"/>
  <c r="BE161"/>
  <c r="BE172"/>
  <c r="BE131"/>
  <c r="BE135"/>
  <c r="BE143"/>
  <c r="BE146"/>
  <c r="BE149"/>
  <c r="BE164"/>
  <c r="BE167"/>
  <c i="3" r="F92"/>
  <c r="J116"/>
  <c r="BE154"/>
  <c r="BE180"/>
  <c r="BE197"/>
  <c r="E85"/>
  <c r="BE125"/>
  <c r="BE130"/>
  <c r="BE139"/>
  <c r="BE149"/>
  <c r="BE162"/>
  <c r="BE171"/>
  <c r="BE185"/>
  <c r="BE188"/>
  <c r="BE192"/>
  <c r="BE199"/>
  <c r="BE203"/>
  <c r="BE206"/>
  <c i="2" r="E85"/>
  <c r="J89"/>
  <c r="BE129"/>
  <c r="BE165"/>
  <c r="BE183"/>
  <c r="BE186"/>
  <c r="BE191"/>
  <c r="BE231"/>
  <c r="BE293"/>
  <c r="BE307"/>
  <c r="BE310"/>
  <c r="BE316"/>
  <c r="BE386"/>
  <c r="BE390"/>
  <c r="BE398"/>
  <c r="BE400"/>
  <c r="BE404"/>
  <c r="BE407"/>
  <c r="F92"/>
  <c r="BE160"/>
  <c r="BE174"/>
  <c r="BE188"/>
  <c r="BE222"/>
  <c r="BE226"/>
  <c r="BE235"/>
  <c r="BE239"/>
  <c r="BE242"/>
  <c r="BE272"/>
  <c r="BE275"/>
  <c r="BE278"/>
  <c r="BE281"/>
  <c r="BE288"/>
  <c r="BE291"/>
  <c r="BE296"/>
  <c r="BE299"/>
  <c r="BE301"/>
  <c r="BE313"/>
  <c r="BE319"/>
  <c r="BE323"/>
  <c r="BE327"/>
  <c r="BE333"/>
  <c r="BE340"/>
  <c r="BE350"/>
  <c r="BE357"/>
  <c r="BE365"/>
  <c r="BE377"/>
  <c r="BE393"/>
  <c r="BE411"/>
  <c r="J34"/>
  <c i="1" r="AW95"/>
  <c i="2" r="F35"/>
  <c i="1" r="BB95"/>
  <c i="2" r="F36"/>
  <c i="1" r="BC95"/>
  <c i="3" r="F37"/>
  <c i="1" r="BD96"/>
  <c i="3" r="J34"/>
  <c i="1" r="AW96"/>
  <c i="4" r="F37"/>
  <c i="1" r="BD97"/>
  <c i="4" r="F36"/>
  <c i="1" r="BC97"/>
  <c i="2" r="F34"/>
  <c i="1" r="BA95"/>
  <c i="2" r="F37"/>
  <c i="1" r="BD95"/>
  <c i="3" r="F35"/>
  <c i="1" r="BB96"/>
  <c i="3" r="F34"/>
  <c i="1" r="BA96"/>
  <c i="3" r="F36"/>
  <c i="1" r="BC96"/>
  <c i="4" r="F34"/>
  <c i="1" r="BA97"/>
  <c i="4" r="F35"/>
  <c i="1" r="BB97"/>
  <c i="4" r="J34"/>
  <c i="1" r="AW97"/>
  <c i="4" l="1" r="T121"/>
  <c r="T120"/>
  <c i="2" r="R127"/>
  <c r="R126"/>
  <c r="T127"/>
  <c r="T126"/>
  <c i="4" r="R121"/>
  <c r="R120"/>
  <c r="BK121"/>
  <c r="J121"/>
  <c r="J97"/>
  <c i="2" r="BK127"/>
  <c r="J127"/>
  <c r="J97"/>
  <c r="BK409"/>
  <c r="J409"/>
  <c r="J105"/>
  <c i="3" r="BK123"/>
  <c r="J123"/>
  <c r="J97"/>
  <c i="2" r="J33"/>
  <c i="1" r="AV95"/>
  <c r="AT95"/>
  <c i="3" r="F33"/>
  <c i="1" r="AZ96"/>
  <c i="4" r="F33"/>
  <c i="1" r="AZ97"/>
  <c r="BB94"/>
  <c r="W31"/>
  <c r="AU94"/>
  <c i="2" r="F33"/>
  <c i="1" r="AZ95"/>
  <c i="3" r="J33"/>
  <c i="1" r="AV96"/>
  <c r="AT96"/>
  <c r="BD94"/>
  <c r="W33"/>
  <c r="BA94"/>
  <c r="W30"/>
  <c i="4" r="J33"/>
  <c i="1" r="AV97"/>
  <c r="AT97"/>
  <c r="BC94"/>
  <c r="W32"/>
  <c i="2" l="1" r="BK126"/>
  <c r="J126"/>
  <c r="J96"/>
  <c i="3" r="BK122"/>
  <c r="J122"/>
  <c r="J96"/>
  <c i="4" r="BK120"/>
  <c r="J120"/>
  <c r="J96"/>
  <c i="1" r="AX94"/>
  <c r="AZ94"/>
  <c r="AV94"/>
  <c r="AK29"/>
  <c r="AW94"/>
  <c r="AK30"/>
  <c r="AY94"/>
  <c i="3" l="1" r="J30"/>
  <c i="1" r="AG96"/>
  <c i="4" r="J30"/>
  <c i="1" r="AG97"/>
  <c i="2" r="J30"/>
  <c i="1" r="AG95"/>
  <c r="AT94"/>
  <c r="W29"/>
  <c i="2" l="1" r="J39"/>
  <c i="4" r="J39"/>
  <c i="3" r="J39"/>
  <c i="1" r="AN95"/>
  <c r="AN96"/>
  <c r="AN97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<sst xmlns="http://schemas.openxmlformats.org/spreadsheetml/2006/main">
  <si>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</si>
  <si>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</si>
  <si>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</si>
  <si>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</si>
  <si>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</si>
  <si>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{32bc13e7-20e0-47fc-a306-a59295f4030f}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</si>
  <si>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</si>
  <si>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</si>
  <si>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</si>
  <si>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</si>
  <si>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</si>
  <si>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</si>
  <si>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</si>
  <si>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</si>
  <si>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223548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</si>
  <si>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</si>
  <si>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</si>
  <si>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Moravská Sázava, Zvole. výustní trať-dosypání hráze a oprava objektů</t>
  </si>
  <si>
    <t>KSO:</t>
  </si>
  <si>
    <t>CC-CZ:</t>
  </si>
  <si>
    <t>Místo:</t>
  </si>
  <si>
    <t>Zvole</t>
  </si>
  <si>
    <t>Datum:</t>
  </si>
  <si>
    <t>7. 8. 2023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</si>
  <si>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</si>
  <si>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</si>
  <si>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</si>
  <si>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</si>
  <si>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</si>
  <si>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</si>
  <si>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</si>
  <si>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True</t>
  </si>
  <si>
    <t>Zpracovatel:</t>
  </si>
  <si>
    <t>Ing. Kauer Miroslav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</si>
  <si>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</si>
  <si>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</si>
  <si>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</si>
  <si>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</si>
  <si>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</si>
  <si>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</si>
  <si>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</si>
  <si>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</si>
  <si>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</si>
  <si>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</si>
  <si>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</si>
  <si>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</si>
  <si>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</si>
  <si>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</si>
  <si>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</si>
  <si>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</si>
  <si>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</si>
  <si>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</si>
  <si>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</si>
  <si>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</si>
  <si>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</si>
  <si>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</si>
  <si>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</si>
  <si>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</si>
  <si>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</si>
  <si>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</si>
  <si>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</si>
  <si>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</si>
  <si>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</si>
  <si>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</si>
  <si>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</si>
  <si>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</si>
  <si>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</si>
  <si>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</si>
  <si>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</si>
  <si>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</si>
  <si>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</si>
  <si>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</si>
  <si>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</si>
  <si>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</si>
  <si>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</si>
  <si>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</si>
  <si>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</si>
  <si>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</si>
  <si>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</si>
  <si>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</si>
  <si>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</t>
  </si>
  <si>
    <t>Dosypání hráze</t>
  </si>
  <si>
    <t>STA</t>
  </si>
  <si>
    <t>1</t>
  </si>
  <si>
    <t>{f0f890d0-9819-439a-927d-b3f7ef530cb3}</t>
  </si>
  <si>
    <t>2</t>
  </si>
  <si>
    <t>SO 2</t>
  </si>
  <si>
    <t>Oprava ochranné zdi</t>
  </si>
  <si>
    <t>{aebed9cc-aa05-4d65-9946-2c61c158f608}</t>
  </si>
  <si>
    <t>3</t>
  </si>
  <si>
    <t>Vedlejší rozpočtové náklady</t>
  </si>
  <si>
    <t>{8d844505-b5ee-4706-a95f-0774e5d128b8}</t>
  </si>
  <si>
    <t>KRYCÍ LIST SOUPISU PRACÍ</t>
  </si>
  <si>
    <t>Objekt:</t>
  </si>
  <si>
    <t>SO 1 - Dosypání hráze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</si>
  <si>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</si>
  <si>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</si>
  <si>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</si>
  <si>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</si>
  <si>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</si>
  <si>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</si>
  <si>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</si>
  <si>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</si>
  <si>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</si>
  <si>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</si>
  <si>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</si>
  <si>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</si>
  <si>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</si>
  <si>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N00 - Nepojmenované práce</t>
  </si>
  <si>
    <t xml:space="preserve">    N01 - Nepojmenovaný díl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</si>
  <si>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</si>
  <si>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</si>
  <si>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</si>
  <si>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</si>
  <si>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</si>
  <si>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</si>
  <si>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</si>
  <si>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</si>
  <si>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</si>
  <si>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</si>
  <si>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</si>
  <si>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</si>
  <si>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</si>
  <si>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</si>
  <si>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</si>
  <si>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</si>
  <si>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</si>
  <si>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</si>
  <si>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</si>
  <si>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 do 100 mm s přemístěním do 50 m nebo naložením na dopravní prostředek</t>
  </si>
  <si>
    <t>m2</t>
  </si>
  <si>
    <t>4</t>
  </si>
  <si>
    <t>-1253597271</t>
  </si>
  <si>
    <t>PP</t>
  </si>
  <si>
    <t>Sejmutí drnu tl. do 100 mm, v jakékoliv ploše</t>
  </si>
  <si>
    <t>VV</t>
  </si>
  <si>
    <t>"sejmutí drnu na svahu v celém rozsahu hráze"</t>
  </si>
  <si>
    <t>"úsek 0,2462 - 0,5358"</t>
  </si>
  <si>
    <t>"PU-PF1"10,91*(0,0+0,82)/2</t>
  </si>
  <si>
    <t>"PF1-PF2"13,84*(0,82+0,79)/2</t>
  </si>
  <si>
    <t>"PF2-PF3"14,35*(0,79+0,77)/2</t>
  </si>
  <si>
    <t>"PF3-PF4"14,25*(0,77+0,77)/2</t>
  </si>
  <si>
    <t>"PF4-PF5"8,99*(0,77+0,78)/2</t>
  </si>
  <si>
    <t>"PF5-PF6"13,23*(0,78+0,82)/2</t>
  </si>
  <si>
    <t>"PF6-PF7"9,13*(0,82+0,57)/2</t>
  </si>
  <si>
    <t>"PF7-PF8"6,55*(0,57+0,65)/2</t>
  </si>
  <si>
    <t>"PF8-PF9"5,38*(0,65+0,84)/2</t>
  </si>
  <si>
    <t>"PF9-PF10"8,82*(0,84+0,89)/2</t>
  </si>
  <si>
    <t>"PF10-PF11"6,53*(0,89+0,91)/2</t>
  </si>
  <si>
    <t>"PF11-PF12"13,65*(0,91+0,87)/2</t>
  </si>
  <si>
    <t>"PF12-PF13"13,92*(0,87+0,98)/2</t>
  </si>
  <si>
    <t>"PF13-PF14"14,31*(0,98+0,89)/2</t>
  </si>
  <si>
    <t>"PF14-PF15"13,55*(0,89+0,94)/2</t>
  </si>
  <si>
    <t>"PF15-PF16"14,33*(0,94+0,90)/2</t>
  </si>
  <si>
    <t>"PF16-PF17"14,2*(0,90+0,96)/2</t>
  </si>
  <si>
    <t>"PF17-PF18"14,19*(0,96+1,03)/2</t>
  </si>
  <si>
    <t>"PF18-PF19"15,30*(1,03+1,01)/2</t>
  </si>
  <si>
    <t>"PF19-PF20"12,51*(1,01+0,91)/2</t>
  </si>
  <si>
    <t>"PF20-PF21"16,55*(0,91+0,49)/2</t>
  </si>
  <si>
    <t>"PF21-PF22"14,7*(0,49+0,82)/2</t>
  </si>
  <si>
    <t>"PF22-PF23"10,86*(0,82+1,06)/2</t>
  </si>
  <si>
    <t>"PF23-PF24"3,73*(1,06+0,78)/2</t>
  </si>
  <si>
    <t>"PF24-KU"5,82*(0,78+0,0)/2</t>
  </si>
  <si>
    <t>Mezisoučet</t>
  </si>
  <si>
    <t>"Přepočet z m3 na m2, výsledek /0,1"239,238/0,1</t>
  </si>
  <si>
    <t>112251101</t>
  </si>
  <si>
    <t>Odstranění pařezů průměru přes 100 do 300 mm</t>
  </si>
  <si>
    <t>kus</t>
  </si>
  <si>
    <t>60523683</t>
  </si>
  <si>
    <t>Odstranění pařezů strojně s jejich vykopáním nebo vytrháním průměru přes 100 do 300 mm</t>
  </si>
  <si>
    <t>"pouze u stromů od PF22-KÚ" 8</t>
  </si>
  <si>
    <t>"pařezy na pozemku p.č.2240- 5 ks švestek"5</t>
  </si>
  <si>
    <t>Součet</t>
  </si>
  <si>
    <t>113107212</t>
  </si>
  <si>
    <t>Odstranění podkladu z kameniva těženého tl přes 100 do 200 mm strojně pl přes 200 m2</t>
  </si>
  <si>
    <t>100804804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</si>
  <si>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</si>
  <si>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"odstranění horní vrstvy zpevněné koruny hráze v tl. 150-200mm"</t>
  </si>
  <si>
    <t>"úsek 0,2462-0,5358"</t>
  </si>
  <si>
    <t>"šířka koruny hráze 3,5 m, ve středu vrstvy tl. 0,2 m - 3,9 m"</t>
  </si>
  <si>
    <t>289,6*3,9</t>
  </si>
  <si>
    <t>"rozšíření o obratiště"</t>
  </si>
  <si>
    <t>56</t>
  </si>
  <si>
    <t>113107222</t>
  </si>
  <si>
    <t>Odstranění podkladu z kameniva drceného tl přes 100 do 200 mm strojně pl přes 200 m2</t>
  </si>
  <si>
    <t>-918696859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</si>
  <si>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</si>
  <si>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"odstranění spodní vrstvy zpevněné koruny hráze v tl. 150-200mm"</t>
  </si>
  <si>
    <t>"šířka koruny hráze 3,5 m, ve středu vrstvy tl. 0,2 m - 4,5 m"</t>
  </si>
  <si>
    <t>289,6*4,5</t>
  </si>
  <si>
    <t>5</t>
  </si>
  <si>
    <t>122251406</t>
  </si>
  <si>
    <t>Vykopávky v zemníku na suchu v hornině třídy těžitelnosti I skupiny 3 objem do 5000 m3 strojně</t>
  </si>
  <si>
    <t>m3</t>
  </si>
  <si>
    <t>-653301165</t>
  </si>
  <si>
    <t>Vykopávky v zemnících na suchu strojně zapažených i nezapažených v hornině třídy těžitelnosti I skupiny 3 přes 1 000 do 5 000 m3</t>
  </si>
  <si>
    <t>"viz. položka 171103212" 1108,40</t>
  </si>
  <si>
    <t>6</t>
  </si>
  <si>
    <t>162201421</t>
  </si>
  <si>
    <t>Vodorovné přemístění pařezů do 1 km D přes 100 do 300 mm</t>
  </si>
  <si>
    <t>-2023470400</t>
  </si>
  <si>
    <t>Vodorovné přemístění větví, kmenů nebo pařezů s naložením, složením a dopravou do 1000 m pařezů kmenů, průměru přes 100 do 300 mm</t>
  </si>
  <si>
    <t>7</t>
  </si>
  <si>
    <t>162301971</t>
  </si>
  <si>
    <t>Příplatek k vodorovnému přemístění pařezů D přes 100 do 300 mm ZKD 1 km</t>
  </si>
  <si>
    <t>611727668</t>
  </si>
  <si>
    <t>Vodorovné přemístění větví, kmenů nebo pařezů s naložením, složením a dopravou Příplatek k cenám za každých dalších i započatých 1000 m přes 1000 m pařezů kmenů, průměru přes 100 do 300 mm</t>
  </si>
  <si>
    <t>"doprava do 20 km na skládku dle zhotovitele" 19*13</t>
  </si>
  <si>
    <t>8</t>
  </si>
  <si>
    <t>171103212</t>
  </si>
  <si>
    <t>Uložení sypanin z horniny třídy těžitelnosti I a II skupiny 1 až 4 do hrází kanálů se zhutněním 100 % PS C s příměsí jílu přes 20 do 50 %</t>
  </si>
  <si>
    <t>-2055598301</t>
  </si>
  <si>
    <t>Uložení netříděných sypanin do zemních hrází z hornin třídy těžitelnosti I a II, skupiny 1 až 4 pro jakoukoliv šířku koruny přívodních kanálů inundačních nebo ochranných se zhutněním do 100 % PS - koef. C s příměsí jílové hlíny přes 20 do 50 % objemu</t>
  </si>
  <si>
    <t xml:space="preserve">"dosypání zeminy na korunu i svahy hráze" </t>
  </si>
  <si>
    <t>"dosypání do výšky -350 mm pod navrhovanou niveletu, včetně krajnice podél zpevněné koruny"</t>
  </si>
  <si>
    <t>"PU-PF1"10,91*(0,0+3,4)/2</t>
  </si>
  <si>
    <t>"PF1-PF2"13,84*(3,4+2,74)/2</t>
  </si>
  <si>
    <t>"PF2-PF3"14,35*(2,74+2,33)/2</t>
  </si>
  <si>
    <t>"PF3-PF4"14,25*(2,33+2,46)/2</t>
  </si>
  <si>
    <t>"PF4-PF5"8,99*(2,46+2,92)/2</t>
  </si>
  <si>
    <t>"PF5-PF6"13,23*(2,92+2,68)/2</t>
  </si>
  <si>
    <t>"PF6-PF7"9,13*(2,68+2,22)/2</t>
  </si>
  <si>
    <t>"PF7-PF8"6,55*(2,22+2,57)/2</t>
  </si>
  <si>
    <t>"PF8-PF9"5,38*(2,57+3,27)/2</t>
  </si>
  <si>
    <t>"PF9-PF10"8,82*(3,27+3,44)/2</t>
  </si>
  <si>
    <t>"PF10-PF11"6,53*(3,44+3,41)/2</t>
  </si>
  <si>
    <t>"PF11-PF12"13,65*(3,41+3,79)/2</t>
  </si>
  <si>
    <t>"PF12-PF13"13,92*(3,79+4,68)/2</t>
  </si>
  <si>
    <t>"PF13-PF14"14,31*(4,68+4,40)/2</t>
  </si>
  <si>
    <t>"PF14-PF15"13,55*(4,40+4,90)/2</t>
  </si>
  <si>
    <t>"PF15-PF16"14,33*(4,9+4,71)/2</t>
  </si>
  <si>
    <t>"PF16-PF17"14,2*(4,71+4,08)/2</t>
  </si>
  <si>
    <t>"PF17-PF18"14,19*(4,08+4,27)/2</t>
  </si>
  <si>
    <t>"PF18-PF19"15,30*(4,27+4,9)/2</t>
  </si>
  <si>
    <t>"PF19-PF20"12,51*(4,9+4,03)/2</t>
  </si>
  <si>
    <t>"PF20-PF21"16,55*(4,03+7,35)/2</t>
  </si>
  <si>
    <t>"PF21-PF22"14,7*(7,35+4,63)/2</t>
  </si>
  <si>
    <t>"PF22-PF23"10,86*(4,63+4,63)/2</t>
  </si>
  <si>
    <t>"PF23-PF24"3,73*(4,63+3,39)/2</t>
  </si>
  <si>
    <t>"PF24-KU"5,82*(3,39+0,0)/2</t>
  </si>
  <si>
    <t>9</t>
  </si>
  <si>
    <t>174251201R</t>
  </si>
  <si>
    <t>Zásyp jam po pařezech D pařezů do 300 mm strojně</t>
  </si>
  <si>
    <t>-107819875</t>
  </si>
  <si>
    <t>Zásyp jam po pařezech strojně výkopkem z horniny získané při dobývání pařezů s hrubým urovnáním povrchu zasypávky průměru pařezu přes 100 do 300 mm</t>
  </si>
  <si>
    <t>"pouze u stromů od PF22-KÚ"</t>
  </si>
  <si>
    <t>"zásyp jam včetně doplnění a zhutnění zeminy" 8</t>
  </si>
  <si>
    <t>10</t>
  </si>
  <si>
    <t>181151321</t>
  </si>
  <si>
    <t>Plošná úprava terénu přes 500 m2 zemina skupiny 1 až 4 nerovnosti přes 100 do 150 mm v rovinně a svahu do 1:5</t>
  </si>
  <si>
    <t>-853958937</t>
  </si>
  <si>
    <t>Plošná úprava terénu v zemině skupiny 1 až 4 s urovnáním povrchu bez doplnění ornice souvislé plochy přes 500 m2 při nerovnostech terénu přes 100 do 150 mm v rovině nebo na svahu do 1:5</t>
  </si>
  <si>
    <t>"úprava koruny hráze po doplnění a zhutnění dosypané zeminy na projektovanou úroveň"</t>
  </si>
  <si>
    <t>"šířka koruny pod upevněním koruny - 3,5+0,7+0,7=4,9m, délka koruny 289,6 m + rozšíření o obratiště 56 m2"</t>
  </si>
  <si>
    <t>289,6 * 4,9 + 56</t>
  </si>
  <si>
    <t>11</t>
  </si>
  <si>
    <t>181351113</t>
  </si>
  <si>
    <t>Rozprostření ornice tl vrstvy do 200 mm pl přes 500 m2 v rovině nebo ve svahu do 1:5 strojně</t>
  </si>
  <si>
    <t>1230914874</t>
  </si>
  <si>
    <t>Rozprostření a urovnání ornice v rovině nebo ve svahu sklonu do 1:5 strojně při souvislé ploše přes 500 m2, tl. vrstvy do 200 mm</t>
  </si>
  <si>
    <t>"krajnice podél zpevněné koruny hráze na každé straně v šířce 0,25 m"</t>
  </si>
  <si>
    <t>289,6*(0,25+0,25)</t>
  </si>
  <si>
    <t>12</t>
  </si>
  <si>
    <t>181411121</t>
  </si>
  <si>
    <t>Založení lučního trávníku výsevem pl do 1000 m2 v rovině a ve svahu do 1:5</t>
  </si>
  <si>
    <t>91910284</t>
  </si>
  <si>
    <t>Založení trávníku na půdě předem připravené plochy do 1000 m2 výsevem včetně utažení lučního v rovině nebo na svahu do 1:5</t>
  </si>
  <si>
    <t>13</t>
  </si>
  <si>
    <t>M</t>
  </si>
  <si>
    <t>00572472</t>
  </si>
  <si>
    <t>osivo směs travní krajinná-rovinná</t>
  </si>
  <si>
    <t>kg</t>
  </si>
  <si>
    <t>-343091566</t>
  </si>
  <si>
    <t>144,8*0,02 'Přepočtené koeficientem množství</t>
  </si>
  <si>
    <t>14</t>
  </si>
  <si>
    <t>181451123</t>
  </si>
  <si>
    <t>Založení lučního trávníku výsevem pl přes 1000 m2 ve svahu přes 1:2 do 1:1</t>
  </si>
  <si>
    <t>-269815710</t>
  </si>
  <si>
    <t>Založení trávníku na půdě předem připravené plochy přes 1000 m2 výsevem včetně utažení lučního na svahu přes 1:2 do 1:1</t>
  </si>
  <si>
    <t>"svahy na upravovaných částech hráze"</t>
  </si>
  <si>
    <t>"PU-PF1"10,91*(0,0+8,9)/2</t>
  </si>
  <si>
    <t>"PF1-PF2"13,84*(8,9+7,8)/2</t>
  </si>
  <si>
    <t>"PF2-PF3"14,35*(7,8+7,85)/2</t>
  </si>
  <si>
    <t>"PF3-PF4"14,25*(7,85+7,64)/2</t>
  </si>
  <si>
    <t>"PF4-PF5"8,99*(7,64+8,03)/2</t>
  </si>
  <si>
    <t>"PF5-PF6"13,23*(8,03+8,21)/2</t>
  </si>
  <si>
    <t>"PF6-PF7"9,13*(8,21+5,98)/2</t>
  </si>
  <si>
    <t>"PF7-PF8"6,55*(5,98+6,35)/2</t>
  </si>
  <si>
    <t>"PF8-PF9"5,38*(6,35+8,6)/2</t>
  </si>
  <si>
    <t>"PF9-PF10"8,82*(8,6+9,03)/2</t>
  </si>
  <si>
    <t>"PF10-PF11"6,53*(9,03+9,4)/2</t>
  </si>
  <si>
    <t>"PF11-PF12"13,65*(9,4+8,88)/2</t>
  </si>
  <si>
    <t>"PF12-PF13"13,92*(8,88+9,33)/2</t>
  </si>
  <si>
    <t>"PF13-PF14"14,31*(9,33+9,52)/2</t>
  </si>
  <si>
    <t>"PF14-PF15"13,55*(9,52+9,54)/2</t>
  </si>
  <si>
    <t>"PF15-PF16"14,33*(9,54+9,69)/2</t>
  </si>
  <si>
    <t>"PF16-PF17"14,2*(9,69+9,94)/2</t>
  </si>
  <si>
    <t>"PF17-PF18"14,19*(9,94+10,6)/2</t>
  </si>
  <si>
    <t>"PF18-PF19"15,30*(10,60+10,57)/2</t>
  </si>
  <si>
    <t>"PF19-PF20"12,51*(10,57+9,22)/2</t>
  </si>
  <si>
    <t>"PF20-PF21"16,55*(9,22+6,18)/2</t>
  </si>
  <si>
    <t>"PF21-PF22"14,7*(6,18+8,75)/2</t>
  </si>
  <si>
    <t>"PF22-PF23"10,86*(8,75+10,57)/2</t>
  </si>
  <si>
    <t>"PF23-PF24"3,73*(10,57+8,2)/2</t>
  </si>
  <si>
    <t>"PF24-KU"5,82*(8,2+0,0)/2</t>
  </si>
  <si>
    <t>00572474</t>
  </si>
  <si>
    <t>osivo směs travní krajinná-svahová</t>
  </si>
  <si>
    <t>-1516025435</t>
  </si>
  <si>
    <t>2473,008*0,02 'Přepočtené koeficientem množství</t>
  </si>
  <si>
    <t>16</t>
  </si>
  <si>
    <t>182251101</t>
  </si>
  <si>
    <t>Svahování násypů strojně</t>
  </si>
  <si>
    <t>394719298</t>
  </si>
  <si>
    <t>Svahování trvalých svahů do projektovaných profilů strojně s potřebným přemístěním výkopku při svahování násypů v jakékoliv hornině</t>
  </si>
  <si>
    <t>"viz. položka 181451123"2473,008</t>
  </si>
  <si>
    <t>17</t>
  </si>
  <si>
    <t>182351133</t>
  </si>
  <si>
    <t>Rozprostření ornice pl přes 500 m2 ve svahu přes 1:5 tl vrstvy do 200 mm strojně</t>
  </si>
  <si>
    <t>-1753638823</t>
  </si>
  <si>
    <t>Rozprostření a urovnání ornice ve svahu sklonu přes 1:5 strojně při souvislé ploše přes 500 m2, tl. vrstvy do 200 mm</t>
  </si>
  <si>
    <t>18</t>
  </si>
  <si>
    <t>183402131</t>
  </si>
  <si>
    <t>Rozrušení půdy souvislé pl přes 500 m2 hl přes 50 do 150 mm v rovině a svahu do 1:5</t>
  </si>
  <si>
    <t>426314836</t>
  </si>
  <si>
    <t>Rozrušení půdy na hloubku přes 50 do 150 mm souvislé plochy přes 500 m2 v rovině nebo na svahu do 1:5</t>
  </si>
  <si>
    <t>"rozrušení koruny hráze po odtěžení zpevněné koruny (v tloušťce 400 mm)"</t>
  </si>
  <si>
    <t>"šířka koruny po odtěžení průměrně 4,9 m, délka upravované koruny hráze 289,6 m"</t>
  </si>
  <si>
    <t>289,6*4,9</t>
  </si>
  <si>
    <t>"rozšíření na obratišti 56 m2" 56</t>
  </si>
  <si>
    <t>19</t>
  </si>
  <si>
    <t>R1</t>
  </si>
  <si>
    <t>Náklady spojené se získáním zeminy na hráz (nákup zeminy apod.)</t>
  </si>
  <si>
    <t>994097106</t>
  </si>
  <si>
    <t>1108,40</t>
  </si>
  <si>
    <t>20</t>
  </si>
  <si>
    <t>R2</t>
  </si>
  <si>
    <t>Dovoz vhodné zeminy (na hráze) na staveniště</t>
  </si>
  <si>
    <t>776959458</t>
  </si>
  <si>
    <t>R2.1</t>
  </si>
  <si>
    <t>Případný poplatek za skládku pařezů</t>
  </si>
  <si>
    <t>653582962</t>
  </si>
  <si>
    <t>"uložení pařezů na skládku vybranou zhotovitelem - průměr 0,10-0,3m" 13</t>
  </si>
  <si>
    <t>22</t>
  </si>
  <si>
    <t>R3</t>
  </si>
  <si>
    <t>Odvoz strženého travního drnu k likvidaci</t>
  </si>
  <si>
    <t>193538758</t>
  </si>
  <si>
    <t>"např. odvoz do nejbližší kompostárny - 2392,38 m2, tl.0,1 m" 2392,38*0,1</t>
  </si>
  <si>
    <t>23</t>
  </si>
  <si>
    <t>R4</t>
  </si>
  <si>
    <t>Případný poplatek za uložení trav. drnu na skládku, kompostárnu</t>
  </si>
  <si>
    <t>1691751155</t>
  </si>
  <si>
    <t>24</t>
  </si>
  <si>
    <t>R5</t>
  </si>
  <si>
    <t>Náklady spojené se získáním ornice</t>
  </si>
  <si>
    <t>201208094</t>
  </si>
  <si>
    <t>"ve svahu a rovině (krajnice)"</t>
  </si>
  <si>
    <t>"svah" 2473,008*0,1</t>
  </si>
  <si>
    <t>"krajice a svahy vedle zpevnění " 289,6*(0,25+0,25)*0,1</t>
  </si>
  <si>
    <t>25</t>
  </si>
  <si>
    <t>R6</t>
  </si>
  <si>
    <t>Dovoz ornice na místo stavby</t>
  </si>
  <si>
    <t>1186527264</t>
  </si>
  <si>
    <t>Svislé a kompletní konstrukce</t>
  </si>
  <si>
    <t>26</t>
  </si>
  <si>
    <t>317353111</t>
  </si>
  <si>
    <t>Bednění říms opěrných zdí a valů přímých, zalomených nebo zakřivených zřízení</t>
  </si>
  <si>
    <t>-1745074961</t>
  </si>
  <si>
    <t>Bednění říms opěrných zdí a valů jakéhokoliv tvaru přímých, zalomených nebo jinak zakřivených zřízení</t>
  </si>
  <si>
    <t>"bednění římsy" (1,0+1,0+0,4)*0,08 + 0,05*1,0</t>
  </si>
  <si>
    <t>27</t>
  </si>
  <si>
    <t>317353112</t>
  </si>
  <si>
    <t>Bednění říms opěrných zdí a valů přímých, zalomených nebo zakřivených odstranění</t>
  </si>
  <si>
    <t>237614560</t>
  </si>
  <si>
    <t>Bednění říms opěrných zdí a valů jakéhokoliv tvaru přímých, zalomených nebo jinak zakřivených odstranění</t>
  </si>
  <si>
    <t>28</t>
  </si>
  <si>
    <t>317362021</t>
  </si>
  <si>
    <t>Výztuž překladů a říms svařovanými sítěmi Kari</t>
  </si>
  <si>
    <t>t</t>
  </si>
  <si>
    <t>1440805976</t>
  </si>
  <si>
    <t>Výztuž překladů, říms, žlabů, žlabových říms, klenbových pásů ze svařovaných sítí z drátů typu KARI</t>
  </si>
  <si>
    <t>"KY 49/100/100*8" 0,9*0,3*0,0079</t>
  </si>
  <si>
    <t>29</t>
  </si>
  <si>
    <t>321321116</t>
  </si>
  <si>
    <t>Konstrukce vodních staveb ze ŽB mrazuvzdorného tř. C 30/37</t>
  </si>
  <si>
    <t>-119688652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</si>
  <si>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</si>
  <si>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"nová čási římsy na vtokovém objektu v délce 1,0 m, šířka 0,40m, tloušťka 0,08m"</t>
  </si>
  <si>
    <t>1,0*0,4*0,08</t>
  </si>
  <si>
    <t>30</t>
  </si>
  <si>
    <t>R-105</t>
  </si>
  <si>
    <t>Osazení okapničky na římse</t>
  </si>
  <si>
    <t>m</t>
  </si>
  <si>
    <t>1974595237</t>
  </si>
  <si>
    <t>"dodávka a osazení okapničky" 1</t>
  </si>
  <si>
    <t>Komunikace pozemní</t>
  </si>
  <si>
    <t>31</t>
  </si>
  <si>
    <t>564871111R</t>
  </si>
  <si>
    <t>Podklad ze štěrkodrtě ŠD plochy přes 100 m2 tl 250 mm, pokládka finišerem</t>
  </si>
  <si>
    <t>-606255140</t>
  </si>
  <si>
    <t>Podklad ze štěrkodrti ŠD s rozprostřením a zhutněním plochy přes 100 m2, po zhutnění tl. 250 mm, pokládka finišerem</t>
  </si>
  <si>
    <t>"délka zpevňované koruny 289,6 m, šířka zpevněné části 3,0 m na spodní hraně 3,0+0,7=3,7m"</t>
  </si>
  <si>
    <t>289,6*3,7</t>
  </si>
  <si>
    <t>"rozšíření o obratiště 56 m2" 56</t>
  </si>
  <si>
    <t>32</t>
  </si>
  <si>
    <t>564932111R</t>
  </si>
  <si>
    <t>Podklad z mechanicky zpevněného kameniva MZK tl 100 mm, pokládka finišerem</t>
  </si>
  <si>
    <t>724208764</t>
  </si>
  <si>
    <t>Podklad z mechanicky zpevněného kameniva MZK (minerální beton) s rozprostřením a s hutněním, po zhutnění tl. 100 mm, pokládka finišerem</t>
  </si>
  <si>
    <t>"délka zpevňované koruny 289,6 m, šířka zpevněné části 3,0 m na spodní hraně 3,0+0,25=3,25m"</t>
  </si>
  <si>
    <t>289,6*3,25</t>
  </si>
  <si>
    <t>Úpravy povrchů, podlahy a osazování výplní</t>
  </si>
  <si>
    <t>33</t>
  </si>
  <si>
    <t>636195212</t>
  </si>
  <si>
    <t>Vyplnění spár dlažby z lomového kamene maltou cementovou na hl do 70 mm s vyspárováním</t>
  </si>
  <si>
    <t>1494315074</t>
  </si>
  <si>
    <t>Vyplnění spár dosavadních dlažeb cementovou maltou s vyčištěním spár na hloubky do 70 mm dlažby z lomového kamene s vyspárováním</t>
  </si>
  <si>
    <t>"vtokový - dno" 3,4*(0,6+1,3)/2</t>
  </si>
  <si>
    <t>"vtokový - svahy"3,4*(0,9+0,8)/2*2</t>
  </si>
  <si>
    <t>"výustní - dno"2,3*0,5</t>
  </si>
  <si>
    <t>"výustní - svahy"2,3*(1,02+1,03)/2*2</t>
  </si>
  <si>
    <t>"vtokový - čelo"2*0,8</t>
  </si>
  <si>
    <t>"předpoklad 50% plochy" 16,475*0,5</t>
  </si>
  <si>
    <t>Ostatní konstrukce a práce, bourání</t>
  </si>
  <si>
    <t>34</t>
  </si>
  <si>
    <t>919726123.MTM</t>
  </si>
  <si>
    <t>Geotextilie pro ochranu, separaci a filtraci netkaná měrná hm přes 300 do 500 g/m2 GEOFILTEX 63</t>
  </si>
  <si>
    <t>2140043411</t>
  </si>
  <si>
    <t>"položení pod konstrukční vrstvy zpevněné koruny, geotextilie pás v celé šířce včetně přesahů pří pokládce"</t>
  </si>
  <si>
    <t>"délka zpevněné korun 289,6 m, šířka koruny v místě pokládky geotextilie, šířka použité geotextilie 4,0 m"</t>
  </si>
  <si>
    <t xml:space="preserve">289,6 * 4,0 </t>
  </si>
  <si>
    <t>35</t>
  </si>
  <si>
    <t>938901101</t>
  </si>
  <si>
    <t>Očištění dlažby z lomového kamene nebo z betonových desek od porostu</t>
  </si>
  <si>
    <t>-440889826</t>
  </si>
  <si>
    <t>Dokončovací práce na dosavadních konstrukcích očištění dlažby od travního a divokého porostu, s vytrháním kořenů ze spár, s naložením odstraněného porostu na dopravní prostředek nebo s odklizením na hromady do vzdálenosti 50 m z lomového kamene nebo betonových desek</t>
  </si>
  <si>
    <t>"očištění veškerých dlážděných ploch 100 % - vtokový a výtokový objekt"</t>
  </si>
  <si>
    <t>"vtok - svahy dlažby" 3,8*(0,9+0,8)/2*2</t>
  </si>
  <si>
    <t>"vtok - dno" 3,8*(0,6+1,3)/2</t>
  </si>
  <si>
    <t>"výustní - svahy dlažby" 2,3*(1,03+1,02)/2*2</t>
  </si>
  <si>
    <t>"výustní - dno" 2,3*0,5</t>
  </si>
  <si>
    <t>36</t>
  </si>
  <si>
    <t>938902122</t>
  </si>
  <si>
    <t>Čištění ploch betonových konstrukcí tlakovou vodou</t>
  </si>
  <si>
    <t>-996623745</t>
  </si>
  <si>
    <t>Čištění nádrží, ploch dřevěných nebo betonových konstrukcí, potrubí ploch betonových konstrukcí tlakovou vodou</t>
  </si>
  <si>
    <t>"vtok - čelo" 3,57+3*0,4</t>
  </si>
  <si>
    <t xml:space="preserve">"výustní  - čelo" 2,69+4,5*0,4</t>
  </si>
  <si>
    <t>37</t>
  </si>
  <si>
    <t>938903111</t>
  </si>
  <si>
    <t>Vysekání spár hl do 70 mm v dlažbě z lomového kamene</t>
  </si>
  <si>
    <t>2135442268</t>
  </si>
  <si>
    <t>Dokončovací práce na dosavadních konstrukcích vysekání spár s očištěním zdiva nebo dlažby, s naložením suti na dopravní prostředek nebo s odklizením na hromady do vzdálenosti 50 m při hloubce spáry do 70 mm v dlažbě z lomového kamene</t>
  </si>
  <si>
    <t>"vtokový - čelo" 2*0,8</t>
  </si>
  <si>
    <t>38</t>
  </si>
  <si>
    <t>960321271</t>
  </si>
  <si>
    <t>Bourání vodních staveb ze železobetonu, z vodní hladiny</t>
  </si>
  <si>
    <t>596293851</t>
  </si>
  <si>
    <t>Bourání konstrukcí vodních staveb z hladiny, s naložením vybouraných hmot a suti na dopravní prostředek nebo s odklizením na hromady do vzdálenosti 20 m ze železobetonu</t>
  </si>
  <si>
    <t>"odbourání poškozené části římsy na vtokovém objektu v délce 1,0 m, šířka 0,40m, tloušťka 0,08m"</t>
  </si>
  <si>
    <t>39</t>
  </si>
  <si>
    <t>985331113</t>
  </si>
  <si>
    <t>Dodatečné vlepování betonářské výztuže D 12 mm do cementové aktivované malty včetně vyvrtání otvoru</t>
  </si>
  <si>
    <t>345082439</t>
  </si>
  <si>
    <t>Dodatečné vlepování betonářské výztuže včetně vyvrtání a vyčištění otvoru cementovou aktivovanou maltou průměr výztuže 12 mm</t>
  </si>
  <si>
    <t>"6 ks s délkou 380 mm" 0,36*6</t>
  </si>
  <si>
    <t>40</t>
  </si>
  <si>
    <t>13021013</t>
  </si>
  <si>
    <t>tyč ocelová kruhová žebírková DIN 488 jakost B500B (10 505) výztuž do betonu D 12mm</t>
  </si>
  <si>
    <t>1283664461</t>
  </si>
  <si>
    <t>P</t>
  </si>
  <si>
    <t>Poznámka k položce:_x000d_
Hmotnost: 0,89 kg/m</t>
  </si>
  <si>
    <t>2,16*0,00091 'Přepočtené koeficientem množství</t>
  </si>
  <si>
    <t>997</t>
  </si>
  <si>
    <t>Přesun sutě</t>
  </si>
  <si>
    <t>41</t>
  </si>
  <si>
    <t>997221551</t>
  </si>
  <si>
    <t>Vodorovná doprava suti ze sypkých materiálů do 1 km</t>
  </si>
  <si>
    <t>-1276799047</t>
  </si>
  <si>
    <t>Vodorovná doprava suti bez naložení, ale se složením a s hrubým urovnáním ze sypkých materiálů, na vzdálenost do 1 km</t>
  </si>
  <si>
    <t>42</t>
  </si>
  <si>
    <t>997221559</t>
  </si>
  <si>
    <t>Příplatek ZKD 1 km u vodorovné dopravy suti ze sypkých materiálů</t>
  </si>
  <si>
    <t>-459445428</t>
  </si>
  <si>
    <t>Vodorovná doprava suti bez naložení, ale se složením a s hrubým urovnáním Příplatek k ceně za každý další i započatý 1 km přes 1 km</t>
  </si>
  <si>
    <t>"přeprava do vzdálenosti dle volby zhotovitele, např. 6 km - Zábřeh na Moravě, Separex"</t>
  </si>
  <si>
    <t>5*750,039</t>
  </si>
  <si>
    <t>43</t>
  </si>
  <si>
    <t>997221873</t>
  </si>
  <si>
    <t>Poplatek za uložení na recyklační skládce (skládkovné) stavebního odpadu zeminy a kamení zatříděného do Katalogu odpadů pod kódem 17 05 04</t>
  </si>
  <si>
    <t>-1557097462</t>
  </si>
  <si>
    <t>Poplatek za uložení stavebního odpadu na recyklační skládce (skládkovné) zeminy a kamení zatříděného do Katalogu odpadů pod kódem 17 05 04</t>
  </si>
  <si>
    <t>998</t>
  </si>
  <si>
    <t>Přesun hmot</t>
  </si>
  <si>
    <t>44</t>
  </si>
  <si>
    <t>998324011</t>
  </si>
  <si>
    <t>Přesun hmot pro objekty související se sypanými hrázemi a vodní elektrárny</t>
  </si>
  <si>
    <t>1190798197</t>
  </si>
  <si>
    <t>Přesun hmot pro objekty budované v souvislosti se sypanými hrázemi a vodní elektrárny dopravní vzdálenost do 500 m</t>
  </si>
  <si>
    <t>N00</t>
  </si>
  <si>
    <t>Nepojmenované práce</t>
  </si>
  <si>
    <t>N01</t>
  </si>
  <si>
    <t>Nepojmenovaný díl</t>
  </si>
  <si>
    <t>45</t>
  </si>
  <si>
    <t>R9</t>
  </si>
  <si>
    <t>Oprava ocelových česlí a uzávěru na vtokovém objektu</t>
  </si>
  <si>
    <t>Soubor</t>
  </si>
  <si>
    <t>512</t>
  </si>
  <si>
    <t>33680422</t>
  </si>
  <si>
    <t>"foto konstrukce viz TZ - str 5"</t>
  </si>
  <si>
    <t>"demontáž ocelových česlí na vtokovém objektu, jejich očištění od staré barvy, vyrovnání ohnutých částí, znovunatření barvou a zpětné osazení"1</t>
  </si>
  <si>
    <t>"demontáž, očištění uzávěru od barvy, nutné opravy, natření barvou a zpětné osazení"</t>
  </si>
  <si>
    <t>"1*základní a 2* svrchní syntetická, odstín barvy určí TDI"</t>
  </si>
  <si>
    <t>SO 2 - Oprava ochranné zdi</t>
  </si>
  <si>
    <t>321212745</t>
  </si>
  <si>
    <t>Oprava zdiva vodních staveb do 3 m3 z lomového kamene obkladního bez jeho dodání</t>
  </si>
  <si>
    <t>-1880681559</t>
  </si>
  <si>
    <t>Oprava zdiva nadzákladového z lomového kamene vodních staveb přehrad, jezů a plavebních komor, spodní stavby vodních elektráren, jader přehrad, odběrných věží a výpustných zařízení, opěrných zdí, šachet, šachtic a ostatních konstrukcí objemu opravovaných míst do 3 m3 jednotlivě, na maltu cementovou bez dodání kamene z kamene lomařsky upraveného s vyspárováním cementovou maltou, zdiva obkladního</t>
  </si>
  <si>
    <t xml:space="preserve">"oprava poškozené horní hrany, kdy při sekání spár dojde k uvolnění kamene" </t>
  </si>
  <si>
    <t>"předpoklad cca 5 ti ploch s celkovou výměrou 12,0 m2 a tloušťky 20 cm" 12*0,20</t>
  </si>
  <si>
    <t>628635512</t>
  </si>
  <si>
    <t>Vyplnění spár zdiva z lomového kamene maltou cementovou na hl do 70 mm s vyspárováním</t>
  </si>
  <si>
    <t>363032108</t>
  </si>
  <si>
    <t>Vyplnění spár dosavadních konstrukcí zdiva cementovou maltou s vyčištěním spár hloubky do 70 mm, zdiva z lomového kamene s vyspárováním</t>
  </si>
  <si>
    <t xml:space="preserve">"ochranná zeď, délka 39,53+198,10=237,63 " </t>
  </si>
  <si>
    <t>"horní hrana zdi - 20% plochy" 237,63*1,0*0,2</t>
  </si>
  <si>
    <t xml:space="preserve">"vzdušná strana zdi - 20% plochy" (237,63*0,9-13*(0,9+0,2)/2)*0,2 </t>
  </si>
  <si>
    <t>"návodní strana zdi - 15% plochy" 237,63*0,5*0,15</t>
  </si>
  <si>
    <t>"čela zdi u vjezdu - 20% plochy" 1,0*0,9*2*0,2</t>
  </si>
  <si>
    <t>"Z toho uvažováno v 50%" 107,051*0,5</t>
  </si>
  <si>
    <t>628635552</t>
  </si>
  <si>
    <t>Vyplnění spár zdiva z lomového kamene maltou cementovou na hl přes 70 do 120 mm s vyspárováním</t>
  </si>
  <si>
    <t>1957742693</t>
  </si>
  <si>
    <t>Vyplnění spár dosavadních konstrukcí zdiva cementovou maltou s vyčištěním spár hloubky přes 70 do 120 mm, zdiva z lomového kamene s vyspárováním</t>
  </si>
  <si>
    <t>931994142R</t>
  </si>
  <si>
    <t>Těsnění dilatační spáry betonové konstrukce polyuretanovým tmelem do pl 4,0 cm2</t>
  </si>
  <si>
    <t>-2031745641</t>
  </si>
  <si>
    <t>Těsnění spáry betonové konstrukce pásy, profily, tmely tmelem polyuretanovým spáry dilatační do 4,0 cm2</t>
  </si>
  <si>
    <t>"zaplnění dilatačních spár, použit výplňový provazec a PU tmel, včetně všech pomocných prací a materiálů"</t>
  </si>
  <si>
    <t>"celkem dilatačních spár 23 ks, délka jedné spáry 2,4 m (0,9+1,0+0,5), šířka cca 15-20 mm"</t>
  </si>
  <si>
    <t>23*2,4</t>
  </si>
  <si>
    <t>972221533</t>
  </si>
  <si>
    <t>"očištění celé plochy zdi délky 237,63 m "</t>
  </si>
  <si>
    <t>"horní hrana" 237,63*1,0</t>
  </si>
  <si>
    <t>"návodní strana-svah"237,63*0,5 - 8*(0,5-0,2)/2</t>
  </si>
  <si>
    <t>"vzdušní strana-svah" 237,63*0,9 - 13*(0,9-0,2)/2</t>
  </si>
  <si>
    <t>"čela u vjezdu do nemovitosti" 1,0*0,9*2</t>
  </si>
  <si>
    <t>-1430953038</t>
  </si>
  <si>
    <t>938903211</t>
  </si>
  <si>
    <t>Vysekání spár hl přes 70 do 120 mm ve zdivu z lomového kamene</t>
  </si>
  <si>
    <t>1153125114</t>
  </si>
  <si>
    <t>Dokončovací práce na dosavadních konstrukcích vysekání spár s očištěním zdiva nebo dlažby, s naložením suti na dopravní prostředek nebo s odklizením na hromady do vzdálenosti 50 m při hloubce spáry přes 70 do 120 mm ve zdivu z lomového kamene</t>
  </si>
  <si>
    <t>R-106</t>
  </si>
  <si>
    <t>Vysekání dilatačních spár</t>
  </si>
  <si>
    <t>-879814768</t>
  </si>
  <si>
    <t>"vysekání spár včetně vyčištění"</t>
  </si>
  <si>
    <t>"celkem dilatačních spár 23 ks, délka jedné spáry 2,4 m (0,9+1,0+0,5)"</t>
  </si>
  <si>
    <t>960211251R</t>
  </si>
  <si>
    <t>Bourání vodních staveb zděných z kamene nebo z cihel, z vodní hladiny</t>
  </si>
  <si>
    <t>1753427819</t>
  </si>
  <si>
    <t>Bourání konstrukcí vodních staveb z hladiny, s naložením vybouraných hmot a suti na dopravní prostředek nebo s odklizením na hromady do vzdálenosti 20 m zděných z kamene nebo z cihel</t>
  </si>
  <si>
    <t>"odbourání betonového podkladu pod uvolněnými kameny na horní hraně ochranné zdi v celkové ploše 12,0 m2 a pr. tl. 0,07 m" 12,0 * 0,07</t>
  </si>
  <si>
    <t>R-108</t>
  </si>
  <si>
    <t>Natření vodících profilů mobilního hrazení</t>
  </si>
  <si>
    <t>komplet</t>
  </si>
  <si>
    <t>-2107896560</t>
  </si>
  <si>
    <t>Natření vodících profilů mobilního hrezení</t>
  </si>
  <si>
    <t>"ocelové U profily na čele ochranné zdi 2 ks v délce 2 * 0,9 m pro osazení mobilního hrazení"</t>
  </si>
  <si>
    <t>"očištění od barvy a rzi, natření 1 * základní barva, 2 * syntetický nátěr, barvu určí TDI" 1</t>
  </si>
  <si>
    <t>R-109</t>
  </si>
  <si>
    <t>Přemístění ocelového schodiště</t>
  </si>
  <si>
    <t>409906532</t>
  </si>
  <si>
    <t>"viz foto TZ str 6"</t>
  </si>
  <si>
    <t>"po dobu oprav přemístění ocelového schodiště přes ochrannou zeď a následné vrácení na původní místo - bez úprav"1</t>
  </si>
  <si>
    <t>6090825</t>
  </si>
  <si>
    <t>1454487689</t>
  </si>
  <si>
    <t>"přeprava do vzdálenosti dle volby zhotovitele - do 10 km</t>
  </si>
  <si>
    <t>9*4,421</t>
  </si>
  <si>
    <t>997221861</t>
  </si>
  <si>
    <t>Poplatek za uložení na recyklační skládce (skládkovné) stavebního odpadu z prostého betonu pod kódem 17 01 01</t>
  </si>
  <si>
    <t>-47072507</t>
  </si>
  <si>
    <t>Poplatek za uložení stavebního odpadu na recyklační skládce (skládkovné) z prostého betonu zatříděného do Katalogu odpadů pod kódem 17 01 01</t>
  </si>
  <si>
    <t>-687385158</t>
  </si>
  <si>
    <t>3 -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</si>
  <si>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</si>
  <si>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</si>
  <si>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</si>
  <si>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</si>
  <si>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</si>
  <si>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VRN1</t>
  </si>
  <si>
    <t>Průzkumné, geodetické a projektové práce</t>
  </si>
  <si>
    <t>R03</t>
  </si>
  <si>
    <t>Fotodokumentace postupu prací při provádění díla</t>
  </si>
  <si>
    <t>kompl</t>
  </si>
  <si>
    <t>1024</t>
  </si>
  <si>
    <t>1784454797</t>
  </si>
  <si>
    <t>Poznámka k položce:_x000d_
včetně popisu prováděných prací, lokalizace, uvedení data a času. Fotodokumentace bude uložena ke každé faktuře na CD(DVD) nosiči v rozlišení a kvalitě pro tisk</t>
  </si>
  <si>
    <t>R04</t>
  </si>
  <si>
    <t xml:space="preserve">Zpracování  a předání geodetického zaměření provedení stavby </t>
  </si>
  <si>
    <t>1027673929</t>
  </si>
  <si>
    <t>Poznámka k položce:_x000d_
bude provedeno odborně způsobilou osobou, bude obsahovat polohopisné a výškopisné zaměření stavby a jednotlivých objektů s návazností na katastr nemovitostí a projektovou dokumentaci</t>
  </si>
  <si>
    <t>"zaměření dosypané zhutněné a urovnané koruny hráze před provedením zpevnění koruny, dále po zpevnění koruny kamenivem, ale před rozprostřením ornice"</t>
  </si>
  <si>
    <t>"km 0,2462-0,5358" 2</t>
  </si>
  <si>
    <t>Pasportizace stavebních objektů</t>
  </si>
  <si>
    <t>-1083380199</t>
  </si>
  <si>
    <t>"provedení pasportizace staveb podél příjezdové cesty k hrázi"1</t>
  </si>
  <si>
    <t>VRN3</t>
  </si>
  <si>
    <t>Zařízení staveniště</t>
  </si>
  <si>
    <t>030001000</t>
  </si>
  <si>
    <t>soubor</t>
  </si>
  <si>
    <t>-2048970564</t>
  </si>
  <si>
    <t>"včetně buňky, mobilního WC, umístěné po dohodě s TDI, případně s obcí Zvole v blízkosti stavby" 1</t>
  </si>
  <si>
    <t>039002000</t>
  </si>
  <si>
    <t>Zrušení zařízení staveniště</t>
  </si>
  <si>
    <t>1345026485</t>
  </si>
  <si>
    <t>R-10</t>
  </si>
  <si>
    <t>Havarijní a povodňový plán			</t>
  </si>
  <si>
    <t>1150054002</t>
  </si>
  <si>
    <t>"vypracování plánů zhotovitelem a jejich schválení" 1</t>
  </si>
  <si>
    <t>R11</t>
  </si>
  <si>
    <t>Laboratorní rozbory zeminy (před použitím na navýšení hráze)</t>
  </si>
  <si>
    <t>419566041</t>
  </si>
  <si>
    <t>"rozbor zeminy bude proveden z místa vybraného zemníku pro určení vhodného použití na hráze včetně návrhu způsobu hutnění" 1</t>
  </si>
  <si>
    <t>R-11</t>
  </si>
  <si>
    <t>Přechodné dopravní značení			</t>
  </si>
  <si>
    <t>-180272356</t>
  </si>
  <si>
    <t>"dopravní značení, označení místa výjezdu vozidel stavby na komunikaci I/44H dopravními značkami" 1</t>
  </si>
  <si>
    <t>R13</t>
  </si>
  <si>
    <t>Provedení zkoušky hutnění násypu hráze</t>
  </si>
  <si>
    <t>1993362996</t>
  </si>
  <si>
    <t>"místa provední zkoušek hutnění určí zástupce investora, na každých 500 m3 dosypané zeminy" 3</t>
  </si>
  <si>
    <t>R16</t>
  </si>
  <si>
    <t>Geodetické vytýčení hranic pozemků</t>
  </si>
  <si>
    <t>-1977723241</t>
  </si>
  <si>
    <t>"geodetické vytýčení hranic pozemků pod tělesem hráze a sousedních pozemků - oba břehy - pata svahu - délka jedné patky cca 289,2 m" 1</t>
  </si>
  <si>
    <t>R17</t>
  </si>
  <si>
    <t>Zpracování PD skutečného provedení</t>
  </si>
  <si>
    <t>1633601096</t>
  </si>
  <si>
    <t>"PD provedení ochranné hráze"1</t>
  </si>
  <si>
    <t>R-4</t>
  </si>
  <si>
    <t>Vytýčení inž. sítí před stavbou a ochrana inž. sítí před poškozením v průběhu stavby</t>
  </si>
  <si>
    <t>1528770176</t>
  </si>
  <si>
    <t xml:space="preserve">"vytýčení všech inženýrských sítí ve staveništi před zahájením prací" 1 </t>
  </si>
  <si>
    <t>R-6</t>
  </si>
  <si>
    <t>Čištění komunkací - mechanicky</t>
  </si>
  <si>
    <t>-127484530</t>
  </si>
  <si>
    <t>"vždy po výjezdu znečištěného vozidla ze stavby na asfaltovou komunikaci" 1</t>
  </si>
  <si>
    <t>R-7</t>
  </si>
  <si>
    <t>Čištění komunikací - vodou</t>
  </si>
  <si>
    <t>-1142084858</t>
  </si>
  <si>
    <t>"vždy po výjezdu znečištěného vozidla ze stavby na asfaltovou komunikaci, minimálně jednou denně po dobu stavby" 1</t>
  </si>
  <si>
    <t>R-8</t>
  </si>
  <si>
    <t>Uvedení využívaných ploch do původního stavu			</t>
  </si>
  <si>
    <t>-692079425</t>
  </si>
  <si>
    <t>"týká se to všech pozemků dotčených stavbou nebo příjezdem na stavbu, travnatých ploch i ploch s povrchem asfaltovým"</t>
  </si>
  <si>
    <t>"provedení fotodokumentace jednotlivých pozemků a staveb před zahájením stavby" 1</t>
  </si>
  <si>
    <t>VRN4</t>
  </si>
  <si>
    <t>Inženýrská činnost</t>
  </si>
  <si>
    <t>041903000</t>
  </si>
  <si>
    <t>Dozor jiné osoby - dohled inženýrského geologa</t>
  </si>
  <si>
    <t>Soub.</t>
  </si>
  <si>
    <t>1645310090</t>
  </si>
  <si>
    <t>Dozor jiné osoby - dohled geotechnika nebo inženýrského geologa při provádění navyšování hráze zeminou včetně hutnění jam po pařezech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</si>
</sst>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223548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Moravská Sázava, Zvole. výustní trať-dosypání hráze a oprava objektů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Zvole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7. 8. 2023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Povodí Moravy, s.p.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Povodí Moravy, s.p.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>Ing. Kauer Miroslav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16.5" customHeight="1">
      <c r="A95" s="120" t="s">
        <v>79</v>
      </c>
      <c r="B95" s="121"/>
      <c r="C95" s="122"/>
      <c r="D95" s="123" t="s">
        <v>80</v>
      </c>
      <c r="E95" s="123"/>
      <c r="F95" s="123"/>
      <c r="G95" s="123"/>
      <c r="H95" s="123"/>
      <c r="I95" s="124"/>
      <c r="J95" s="123" t="s">
        <v>81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1 - Dosypání hráze'!J30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82</v>
      </c>
      <c r="AR95" s="127"/>
      <c r="AS95" s="128">
        <v>0</v>
      </c>
      <c r="AT95" s="129">
        <f>ROUND(SUM(AV95:AW95),2)</f>
        <v>0</v>
      </c>
      <c r="AU95" s="130">
        <f>'SO 1 - Dosypání hráze'!P126</f>
        <v>0</v>
      </c>
      <c r="AV95" s="129">
        <f>'SO 1 - Dosypání hráze'!J33</f>
        <v>0</v>
      </c>
      <c r="AW95" s="129">
        <f>'SO 1 - Dosypání hráze'!J34</f>
        <v>0</v>
      </c>
      <c r="AX95" s="129">
        <f>'SO 1 - Dosypání hráze'!J35</f>
        <v>0</v>
      </c>
      <c r="AY95" s="129">
        <f>'SO 1 - Dosypání hráze'!J36</f>
        <v>0</v>
      </c>
      <c r="AZ95" s="129">
        <f>'SO 1 - Dosypání hráze'!F33</f>
        <v>0</v>
      </c>
      <c r="BA95" s="129">
        <f>'SO 1 - Dosypání hráze'!F34</f>
        <v>0</v>
      </c>
      <c r="BB95" s="129">
        <f>'SO 1 - Dosypání hráze'!F35</f>
        <v>0</v>
      </c>
      <c r="BC95" s="129">
        <f>'SO 1 - Dosypání hráze'!F36</f>
        <v>0</v>
      </c>
      <c r="BD95" s="131">
        <f>'SO 1 - Dosypání hráze'!F37</f>
        <v>0</v>
      </c>
      <c r="BE95" s="7"/>
      <c r="BT95" s="132" t="s">
        <v>83</v>
      </c>
      <c r="BV95" s="132" t="s">
        <v>77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7" customFormat="1" ht="16.5" customHeight="1">
      <c r="A96" s="120" t="s">
        <v>79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2 - Oprava ochranné zdi'!J30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82</v>
      </c>
      <c r="AR96" s="127"/>
      <c r="AS96" s="128">
        <v>0</v>
      </c>
      <c r="AT96" s="129">
        <f>ROUND(SUM(AV96:AW96),2)</f>
        <v>0</v>
      </c>
      <c r="AU96" s="130">
        <f>'SO 2 - Oprava ochranné zdi'!P122</f>
        <v>0</v>
      </c>
      <c r="AV96" s="129">
        <f>'SO 2 - Oprava ochranné zdi'!J33</f>
        <v>0</v>
      </c>
      <c r="AW96" s="129">
        <f>'SO 2 - Oprava ochranné zdi'!J34</f>
        <v>0</v>
      </c>
      <c r="AX96" s="129">
        <f>'SO 2 - Oprava ochranné zdi'!J35</f>
        <v>0</v>
      </c>
      <c r="AY96" s="129">
        <f>'SO 2 - Oprava ochranné zdi'!J36</f>
        <v>0</v>
      </c>
      <c r="AZ96" s="129">
        <f>'SO 2 - Oprava ochranné zdi'!F33</f>
        <v>0</v>
      </c>
      <c r="BA96" s="129">
        <f>'SO 2 - Oprava ochranné zdi'!F34</f>
        <v>0</v>
      </c>
      <c r="BB96" s="129">
        <f>'SO 2 - Oprava ochranné zdi'!F35</f>
        <v>0</v>
      </c>
      <c r="BC96" s="129">
        <f>'SO 2 - Oprava ochranné zdi'!F36</f>
        <v>0</v>
      </c>
      <c r="BD96" s="131">
        <f>'SO 2 - Oprava ochranné zdi'!F37</f>
        <v>0</v>
      </c>
      <c r="BE96" s="7"/>
      <c r="BT96" s="132" t="s">
        <v>83</v>
      </c>
      <c r="BV96" s="132" t="s">
        <v>77</v>
      </c>
      <c r="BW96" s="132" t="s">
        <v>88</v>
      </c>
      <c r="BX96" s="132" t="s">
        <v>5</v>
      </c>
      <c r="CL96" s="132" t="s">
        <v>1</v>
      </c>
      <c r="CM96" s="132" t="s">
        <v>85</v>
      </c>
    </row>
    <row r="97" s="7" customFormat="1" ht="16.5" customHeight="1">
      <c r="A97" s="120" t="s">
        <v>79</v>
      </c>
      <c r="B97" s="121"/>
      <c r="C97" s="122"/>
      <c r="D97" s="123" t="s">
        <v>89</v>
      </c>
      <c r="E97" s="123"/>
      <c r="F97" s="123"/>
      <c r="G97" s="123"/>
      <c r="H97" s="123"/>
      <c r="I97" s="124"/>
      <c r="J97" s="123" t="s">
        <v>90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'3 - Vedlejší rozpočtové n...'!J30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82</v>
      </c>
      <c r="AR97" s="127"/>
      <c r="AS97" s="133">
        <v>0</v>
      </c>
      <c r="AT97" s="134">
        <f>ROUND(SUM(AV97:AW97),2)</f>
        <v>0</v>
      </c>
      <c r="AU97" s="135">
        <f>'3 - Vedlejší rozpočtové n...'!P120</f>
        <v>0</v>
      </c>
      <c r="AV97" s="134">
        <f>'3 - Vedlejší rozpočtové n...'!J33</f>
        <v>0</v>
      </c>
      <c r="AW97" s="134">
        <f>'3 - Vedlejší rozpočtové n...'!J34</f>
        <v>0</v>
      </c>
      <c r="AX97" s="134">
        <f>'3 - Vedlejší rozpočtové n...'!J35</f>
        <v>0</v>
      </c>
      <c r="AY97" s="134">
        <f>'3 - Vedlejší rozpočtové n...'!J36</f>
        <v>0</v>
      </c>
      <c r="AZ97" s="134">
        <f>'3 - Vedlejší rozpočtové n...'!F33</f>
        <v>0</v>
      </c>
      <c r="BA97" s="134">
        <f>'3 - Vedlejší rozpočtové n...'!F34</f>
        <v>0</v>
      </c>
      <c r="BB97" s="134">
        <f>'3 - Vedlejší rozpočtové n...'!F35</f>
        <v>0</v>
      </c>
      <c r="BC97" s="134">
        <f>'3 - Vedlejší rozpočtové n...'!F36</f>
        <v>0</v>
      </c>
      <c r="BD97" s="136">
        <f>'3 - Vedlejší rozpočtové n...'!F37</f>
        <v>0</v>
      </c>
      <c r="BE97" s="7"/>
      <c r="BT97" s="132" t="s">
        <v>83</v>
      </c>
      <c r="BV97" s="132" t="s">
        <v>77</v>
      </c>
      <c r="BW97" s="132" t="s">
        <v>91</v>
      </c>
      <c r="BX97" s="132" t="s">
        <v>5</v>
      </c>
      <c r="CL97" s="132" t="s">
        <v>1</v>
      </c>
      <c r="CM97" s="132" t="s">
        <v>85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E759xHTOo7c2aq6vWP2iSNPJhuwRK+ICbpX8Nc/DUC/kOWo2/+9xByo6WEzVwUgWNcsZv4E4nF1HIX6sZ0ERvg==" hashValue="1JAJdSkdPHXfAzub4/Z42nsTqe75kKg4rF6B0Bx8fImAtutoxaEo947+I0W3/8vvB1hubT4ZHmRwugRNKOs7WQ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1 - Dosypání hráze'!C2" display="/"/>
    <hyperlink ref="A96" location="'SO 2 - Oprava ochranné zdi'!C2" display="/"/>
    <hyperlink ref="A97" location="'3 - Vedlejší rozpočtové 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Moravská Sázava, Zvole. výustní trať-dosypání hráze a oprava objektů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7. 8. 2023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26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ROUND((SUM(BE126:BE416)),  2)</f>
        <v>0</v>
      </c>
      <c r="G33" s="39"/>
      <c r="H33" s="39"/>
      <c r="I33" s="156">
        <v>0.20999999999999999</v>
      </c>
      <c r="J33" s="155">
        <f>ROUND(((SUM(BE126:BE416))*I33),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ROUND((SUM(BF126:BF416)),  2)</f>
        <v>0</v>
      </c>
      <c r="G34" s="39"/>
      <c r="H34" s="39"/>
      <c r="I34" s="156">
        <v>0.14999999999999999</v>
      </c>
      <c r="J34" s="155">
        <f>ROUND(((SUM(BF126:BF416))*I34),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ROUND((SUM(BG126:BG416)),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ROUND((SUM(BH126:BH416)),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ROUND((SUM(BI126:BI416)),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Moravská Sázava, Zvole. výustní trať-dosypání hráze a oprava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1 - Dosypání hráze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Zvole</v>
      </c>
      <c r="G89" s="41"/>
      <c r="H89" s="41"/>
      <c r="I89" s="33" t="s">
        <v>22</v>
      </c>
      <c r="J89" s="80" t="str">
        <f>IF(J12="","",J12)</f>
        <v>7. 8. 2023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s.p.</v>
      </c>
      <c r="G91" s="41"/>
      <c r="H91" s="41"/>
      <c r="I91" s="33" t="s">
        <v>30</v>
      </c>
      <c r="J91" s="37" t="str">
        <f>E21</f>
        <v>Povodí Moravy, s.p.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Ing. Kauer Miroslav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s="9" customFormat="1" ht="24.96" customHeight="1">
      <c r="A97" s="9"/>
      <c r="B97" s="180"/>
      <c r="C97" s="181"/>
      <c r="D97" s="182" t="s">
        <v>100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101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102</v>
      </c>
      <c r="E99" s="189"/>
      <c r="F99" s="189"/>
      <c r="G99" s="189"/>
      <c r="H99" s="189"/>
      <c r="I99" s="189"/>
      <c r="J99" s="190">
        <f>J309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103</v>
      </c>
      <c r="E100" s="189"/>
      <c r="F100" s="189"/>
      <c r="G100" s="189"/>
      <c r="H100" s="189"/>
      <c r="I100" s="189"/>
      <c r="J100" s="190">
        <f>J326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104</v>
      </c>
      <c r="E101" s="189"/>
      <c r="F101" s="189"/>
      <c r="G101" s="189"/>
      <c r="H101" s="189"/>
      <c r="I101" s="189"/>
      <c r="J101" s="190">
        <f>J339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105</v>
      </c>
      <c r="E102" s="189"/>
      <c r="F102" s="189"/>
      <c r="G102" s="189"/>
      <c r="H102" s="189"/>
      <c r="I102" s="189"/>
      <c r="J102" s="190">
        <f>J349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106</v>
      </c>
      <c r="E103" s="189"/>
      <c r="F103" s="189"/>
      <c r="G103" s="189"/>
      <c r="H103" s="189"/>
      <c r="I103" s="189"/>
      <c r="J103" s="190">
        <f>J397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107</v>
      </c>
      <c r="E104" s="189"/>
      <c r="F104" s="189"/>
      <c r="G104" s="189"/>
      <c r="H104" s="189"/>
      <c r="I104" s="189"/>
      <c r="J104" s="190">
        <f>J406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108</v>
      </c>
      <c r="E105" s="183"/>
      <c r="F105" s="183"/>
      <c r="G105" s="183"/>
      <c r="H105" s="183"/>
      <c r="I105" s="183"/>
      <c r="J105" s="184">
        <f>J409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109</v>
      </c>
      <c r="E106" s="189"/>
      <c r="F106" s="189"/>
      <c r="G106" s="189"/>
      <c r="H106" s="189"/>
      <c r="I106" s="189"/>
      <c r="J106" s="190">
        <f>J410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110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5" t="str">
        <f>E7</f>
        <v>Moravská Sázava, Zvole. výustní trať-dosypání hráze a oprava objektů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93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SO 1 - Dosypání hráze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>Zvole</v>
      </c>
      <c r="G120" s="41"/>
      <c r="H120" s="41"/>
      <c r="I120" s="33" t="s">
        <v>22</v>
      </c>
      <c r="J120" s="80" t="str">
        <f>IF(J12="","",J12)</f>
        <v>7. 8. 2023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>Povodí Moravy, s.p.</v>
      </c>
      <c r="G122" s="41"/>
      <c r="H122" s="41"/>
      <c r="I122" s="33" t="s">
        <v>30</v>
      </c>
      <c r="J122" s="37" t="str">
        <f>E21</f>
        <v>Povodí Moravy, s.p.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IF(E18="","",E18)</f>
        <v>Vyplň údaj</v>
      </c>
      <c r="G123" s="41"/>
      <c r="H123" s="41"/>
      <c r="I123" s="33" t="s">
        <v>32</v>
      </c>
      <c r="J123" s="37" t="str">
        <f>E24</f>
        <v>Ing. Kauer Miroslav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2"/>
      <c r="B125" s="193"/>
      <c r="C125" s="194" t="s">
        <v>111</v>
      </c>
      <c r="D125" s="195" t="s">
        <v>60</v>
      </c>
      <c r="E125" s="195" t="s">
        <v>56</v>
      </c>
      <c r="F125" s="195" t="s">
        <v>57</v>
      </c>
      <c r="G125" s="195" t="s">
        <v>112</v>
      </c>
      <c r="H125" s="195" t="s">
        <v>113</v>
      </c>
      <c r="I125" s="195" t="s">
        <v>114</v>
      </c>
      <c r="J125" s="196" t="s">
        <v>97</v>
      </c>
      <c r="K125" s="197" t="s">
        <v>115</v>
      </c>
      <c r="L125" s="198"/>
      <c r="M125" s="101" t="s">
        <v>1</v>
      </c>
      <c r="N125" s="102" t="s">
        <v>39</v>
      </c>
      <c r="O125" s="102" t="s">
        <v>116</v>
      </c>
      <c r="P125" s="102" t="s">
        <v>117</v>
      </c>
      <c r="Q125" s="102" t="s">
        <v>118</v>
      </c>
      <c r="R125" s="102" t="s">
        <v>119</v>
      </c>
      <c r="S125" s="102" t="s">
        <v>120</v>
      </c>
      <c r="T125" s="103" t="s">
        <v>121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9"/>
      <c r="B126" s="40"/>
      <c r="C126" s="108" t="s">
        <v>122</v>
      </c>
      <c r="D126" s="41"/>
      <c r="E126" s="41"/>
      <c r="F126" s="41"/>
      <c r="G126" s="41"/>
      <c r="H126" s="41"/>
      <c r="I126" s="41"/>
      <c r="J126" s="199">
        <f>BK126</f>
        <v>0</v>
      </c>
      <c r="K126" s="41"/>
      <c r="L126" s="45"/>
      <c r="M126" s="104"/>
      <c r="N126" s="200"/>
      <c r="O126" s="105"/>
      <c r="P126" s="201">
        <f>P127+P409</f>
        <v>0</v>
      </c>
      <c r="Q126" s="105"/>
      <c r="R126" s="201">
        <f>R127+R409</f>
        <v>1.355221</v>
      </c>
      <c r="S126" s="105"/>
      <c r="T126" s="202">
        <f>T127+T409</f>
        <v>750.0394839999999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74</v>
      </c>
      <c r="AU126" s="18" t="s">
        <v>99</v>
      </c>
      <c r="BK126" s="203">
        <f>BK127+BK409</f>
        <v>0</v>
      </c>
    </row>
    <row r="127" s="12" customFormat="1" ht="25.92" customHeight="1">
      <c r="A127" s="12"/>
      <c r="B127" s="204"/>
      <c r="C127" s="205"/>
      <c r="D127" s="206" t="s">
        <v>74</v>
      </c>
      <c r="E127" s="207" t="s">
        <v>123</v>
      </c>
      <c r="F127" s="207" t="s">
        <v>124</v>
      </c>
      <c r="G127" s="205"/>
      <c r="H127" s="205"/>
      <c r="I127" s="208"/>
      <c r="J127" s="209">
        <f>BK127</f>
        <v>0</v>
      </c>
      <c r="K127" s="205"/>
      <c r="L127" s="210"/>
      <c r="M127" s="211"/>
      <c r="N127" s="212"/>
      <c r="O127" s="212"/>
      <c r="P127" s="213">
        <f>P128+P309+P326+P339+P349+P397+P406</f>
        <v>0</v>
      </c>
      <c r="Q127" s="212"/>
      <c r="R127" s="213">
        <f>R128+R309+R326+R339+R349+R397+R406</f>
        <v>1.355221</v>
      </c>
      <c r="S127" s="212"/>
      <c r="T127" s="214">
        <f>T128+T309+T326+T339+T349+T397+T406</f>
        <v>750.0394839999999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83</v>
      </c>
      <c r="AT127" s="216" t="s">
        <v>74</v>
      </c>
      <c r="AU127" s="216" t="s">
        <v>75</v>
      </c>
      <c r="AY127" s="215" t="s">
        <v>125</v>
      </c>
      <c r="BK127" s="217">
        <f>BK128+BK309+BK326+BK339+BK349+BK397+BK406</f>
        <v>0</v>
      </c>
    </row>
    <row r="128" s="12" customFormat="1" ht="22.8" customHeight="1">
      <c r="A128" s="12"/>
      <c r="B128" s="204"/>
      <c r="C128" s="205"/>
      <c r="D128" s="206" t="s">
        <v>74</v>
      </c>
      <c r="E128" s="218" t="s">
        <v>83</v>
      </c>
      <c r="F128" s="218" t="s">
        <v>126</v>
      </c>
      <c r="G128" s="205"/>
      <c r="H128" s="205"/>
      <c r="I128" s="208"/>
      <c r="J128" s="219">
        <f>BK128</f>
        <v>0</v>
      </c>
      <c r="K128" s="205"/>
      <c r="L128" s="210"/>
      <c r="M128" s="211"/>
      <c r="N128" s="212"/>
      <c r="O128" s="212"/>
      <c r="P128" s="213">
        <f>SUM(P129:P308)</f>
        <v>0</v>
      </c>
      <c r="Q128" s="212"/>
      <c r="R128" s="213">
        <f>SUM(R129:R308)</f>
        <v>0.052356000000000007</v>
      </c>
      <c r="S128" s="212"/>
      <c r="T128" s="214">
        <f>SUM(T129:T308)</f>
        <v>749.79999999999995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83</v>
      </c>
      <c r="AT128" s="216" t="s">
        <v>74</v>
      </c>
      <c r="AU128" s="216" t="s">
        <v>83</v>
      </c>
      <c r="AY128" s="215" t="s">
        <v>125</v>
      </c>
      <c r="BK128" s="217">
        <f>SUM(BK129:BK308)</f>
        <v>0</v>
      </c>
    </row>
    <row r="129" s="2" customFormat="1" ht="16.5" customHeight="1">
      <c r="A129" s="39"/>
      <c r="B129" s="40"/>
      <c r="C129" s="220" t="s">
        <v>83</v>
      </c>
      <c r="D129" s="220" t="s">
        <v>127</v>
      </c>
      <c r="E129" s="221" t="s">
        <v>128</v>
      </c>
      <c r="F129" s="222" t="s">
        <v>129</v>
      </c>
      <c r="G129" s="223" t="s">
        <v>130</v>
      </c>
      <c r="H129" s="224">
        <v>2392.3800000000001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40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131</v>
      </c>
      <c r="AT129" s="232" t="s">
        <v>127</v>
      </c>
      <c r="AU129" s="232" t="s">
        <v>85</v>
      </c>
      <c r="AY129" s="18" t="s">
        <v>125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83</v>
      </c>
      <c r="BK129" s="233">
        <f>ROUND(I129*H129,2)</f>
        <v>0</v>
      </c>
      <c r="BL129" s="18" t="s">
        <v>131</v>
      </c>
      <c r="BM129" s="232" t="s">
        <v>132</v>
      </c>
    </row>
    <row r="130" s="2" customFormat="1">
      <c r="A130" s="39"/>
      <c r="B130" s="40"/>
      <c r="C130" s="41"/>
      <c r="D130" s="234" t="s">
        <v>133</v>
      </c>
      <c r="E130" s="41"/>
      <c r="F130" s="235" t="s">
        <v>134</v>
      </c>
      <c r="G130" s="41"/>
      <c r="H130" s="41"/>
      <c r="I130" s="236"/>
      <c r="J130" s="41"/>
      <c r="K130" s="41"/>
      <c r="L130" s="45"/>
      <c r="M130" s="237"/>
      <c r="N130" s="238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133</v>
      </c>
      <c r="AU130" s="18" t="s">
        <v>85</v>
      </c>
    </row>
    <row r="131" s="13" customFormat="1">
      <c r="A131" s="13"/>
      <c r="B131" s="239"/>
      <c r="C131" s="240"/>
      <c r="D131" s="234" t="s">
        <v>135</v>
      </c>
      <c r="E131" s="241" t="s">
        <v>1</v>
      </c>
      <c r="F131" s="242" t="s">
        <v>136</v>
      </c>
      <c r="G131" s="240"/>
      <c r="H131" s="241" t="s">
        <v>1</v>
      </c>
      <c r="I131" s="243"/>
      <c r="J131" s="240"/>
      <c r="K131" s="240"/>
      <c r="L131" s="244"/>
      <c r="M131" s="245"/>
      <c r="N131" s="246"/>
      <c r="O131" s="246"/>
      <c r="P131" s="246"/>
      <c r="Q131" s="246"/>
      <c r="R131" s="246"/>
      <c r="S131" s="246"/>
      <c r="T131" s="24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8" t="s">
        <v>135</v>
      </c>
      <c r="AU131" s="248" t="s">
        <v>85</v>
      </c>
      <c r="AV131" s="13" t="s">
        <v>83</v>
      </c>
      <c r="AW131" s="13" t="s">
        <v>31</v>
      </c>
      <c r="AX131" s="13" t="s">
        <v>75</v>
      </c>
      <c r="AY131" s="248" t="s">
        <v>125</v>
      </c>
    </row>
    <row r="132" s="13" customFormat="1">
      <c r="A132" s="13"/>
      <c r="B132" s="239"/>
      <c r="C132" s="240"/>
      <c r="D132" s="234" t="s">
        <v>135</v>
      </c>
      <c r="E132" s="241" t="s">
        <v>1</v>
      </c>
      <c r="F132" s="242" t="s">
        <v>137</v>
      </c>
      <c r="G132" s="240"/>
      <c r="H132" s="241" t="s">
        <v>1</v>
      </c>
      <c r="I132" s="243"/>
      <c r="J132" s="240"/>
      <c r="K132" s="240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135</v>
      </c>
      <c r="AU132" s="248" t="s">
        <v>85</v>
      </c>
      <c r="AV132" s="13" t="s">
        <v>83</v>
      </c>
      <c r="AW132" s="13" t="s">
        <v>31</v>
      </c>
      <c r="AX132" s="13" t="s">
        <v>75</v>
      </c>
      <c r="AY132" s="248" t="s">
        <v>125</v>
      </c>
    </row>
    <row r="133" s="14" customFormat="1">
      <c r="A133" s="14"/>
      <c r="B133" s="249"/>
      <c r="C133" s="250"/>
      <c r="D133" s="234" t="s">
        <v>135</v>
      </c>
      <c r="E133" s="251" t="s">
        <v>1</v>
      </c>
      <c r="F133" s="252" t="s">
        <v>138</v>
      </c>
      <c r="G133" s="250"/>
      <c r="H133" s="253">
        <v>4.4729999999999999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135</v>
      </c>
      <c r="AU133" s="259" t="s">
        <v>85</v>
      </c>
      <c r="AV133" s="14" t="s">
        <v>85</v>
      </c>
      <c r="AW133" s="14" t="s">
        <v>31</v>
      </c>
      <c r="AX133" s="14" t="s">
        <v>75</v>
      </c>
      <c r="AY133" s="259" t="s">
        <v>125</v>
      </c>
    </row>
    <row r="134" s="14" customFormat="1">
      <c r="A134" s="14"/>
      <c r="B134" s="249"/>
      <c r="C134" s="250"/>
      <c r="D134" s="234" t="s">
        <v>135</v>
      </c>
      <c r="E134" s="251" t="s">
        <v>1</v>
      </c>
      <c r="F134" s="252" t="s">
        <v>139</v>
      </c>
      <c r="G134" s="250"/>
      <c r="H134" s="253">
        <v>11.141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135</v>
      </c>
      <c r="AU134" s="259" t="s">
        <v>85</v>
      </c>
      <c r="AV134" s="14" t="s">
        <v>85</v>
      </c>
      <c r="AW134" s="14" t="s">
        <v>31</v>
      </c>
      <c r="AX134" s="14" t="s">
        <v>75</v>
      </c>
      <c r="AY134" s="259" t="s">
        <v>125</v>
      </c>
    </row>
    <row r="135" s="14" customFormat="1">
      <c r="A135" s="14"/>
      <c r="B135" s="249"/>
      <c r="C135" s="250"/>
      <c r="D135" s="234" t="s">
        <v>135</v>
      </c>
      <c r="E135" s="251" t="s">
        <v>1</v>
      </c>
      <c r="F135" s="252" t="s">
        <v>140</v>
      </c>
      <c r="G135" s="250"/>
      <c r="H135" s="253">
        <v>11.193</v>
      </c>
      <c r="I135" s="254"/>
      <c r="J135" s="250"/>
      <c r="K135" s="250"/>
      <c r="L135" s="255"/>
      <c r="M135" s="256"/>
      <c r="N135" s="257"/>
      <c r="O135" s="257"/>
      <c r="P135" s="257"/>
      <c r="Q135" s="257"/>
      <c r="R135" s="257"/>
      <c r="S135" s="257"/>
      <c r="T135" s="25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9" t="s">
        <v>135</v>
      </c>
      <c r="AU135" s="259" t="s">
        <v>85</v>
      </c>
      <c r="AV135" s="14" t="s">
        <v>85</v>
      </c>
      <c r="AW135" s="14" t="s">
        <v>31</v>
      </c>
      <c r="AX135" s="14" t="s">
        <v>75</v>
      </c>
      <c r="AY135" s="259" t="s">
        <v>125</v>
      </c>
    </row>
    <row r="136" s="14" customFormat="1">
      <c r="A136" s="14"/>
      <c r="B136" s="249"/>
      <c r="C136" s="250"/>
      <c r="D136" s="234" t="s">
        <v>135</v>
      </c>
      <c r="E136" s="251" t="s">
        <v>1</v>
      </c>
      <c r="F136" s="252" t="s">
        <v>141</v>
      </c>
      <c r="G136" s="250"/>
      <c r="H136" s="253">
        <v>10.973000000000001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135</v>
      </c>
      <c r="AU136" s="259" t="s">
        <v>85</v>
      </c>
      <c r="AV136" s="14" t="s">
        <v>85</v>
      </c>
      <c r="AW136" s="14" t="s">
        <v>31</v>
      </c>
      <c r="AX136" s="14" t="s">
        <v>75</v>
      </c>
      <c r="AY136" s="259" t="s">
        <v>125</v>
      </c>
    </row>
    <row r="137" s="14" customFormat="1">
      <c r="A137" s="14"/>
      <c r="B137" s="249"/>
      <c r="C137" s="250"/>
      <c r="D137" s="234" t="s">
        <v>135</v>
      </c>
      <c r="E137" s="251" t="s">
        <v>1</v>
      </c>
      <c r="F137" s="252" t="s">
        <v>142</v>
      </c>
      <c r="G137" s="250"/>
      <c r="H137" s="253">
        <v>6.9669999999999996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135</v>
      </c>
      <c r="AU137" s="259" t="s">
        <v>85</v>
      </c>
      <c r="AV137" s="14" t="s">
        <v>85</v>
      </c>
      <c r="AW137" s="14" t="s">
        <v>31</v>
      </c>
      <c r="AX137" s="14" t="s">
        <v>75</v>
      </c>
      <c r="AY137" s="259" t="s">
        <v>125</v>
      </c>
    </row>
    <row r="138" s="14" customFormat="1">
      <c r="A138" s="14"/>
      <c r="B138" s="249"/>
      <c r="C138" s="250"/>
      <c r="D138" s="234" t="s">
        <v>135</v>
      </c>
      <c r="E138" s="251" t="s">
        <v>1</v>
      </c>
      <c r="F138" s="252" t="s">
        <v>143</v>
      </c>
      <c r="G138" s="250"/>
      <c r="H138" s="253">
        <v>10.584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135</v>
      </c>
      <c r="AU138" s="259" t="s">
        <v>85</v>
      </c>
      <c r="AV138" s="14" t="s">
        <v>85</v>
      </c>
      <c r="AW138" s="14" t="s">
        <v>31</v>
      </c>
      <c r="AX138" s="14" t="s">
        <v>75</v>
      </c>
      <c r="AY138" s="259" t="s">
        <v>125</v>
      </c>
    </row>
    <row r="139" s="14" customFormat="1">
      <c r="A139" s="14"/>
      <c r="B139" s="249"/>
      <c r="C139" s="250"/>
      <c r="D139" s="234" t="s">
        <v>135</v>
      </c>
      <c r="E139" s="251" t="s">
        <v>1</v>
      </c>
      <c r="F139" s="252" t="s">
        <v>144</v>
      </c>
      <c r="G139" s="250"/>
      <c r="H139" s="253">
        <v>6.3449999999999998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135</v>
      </c>
      <c r="AU139" s="259" t="s">
        <v>85</v>
      </c>
      <c r="AV139" s="14" t="s">
        <v>85</v>
      </c>
      <c r="AW139" s="14" t="s">
        <v>31</v>
      </c>
      <c r="AX139" s="14" t="s">
        <v>75</v>
      </c>
      <c r="AY139" s="259" t="s">
        <v>125</v>
      </c>
    </row>
    <row r="140" s="14" customFormat="1">
      <c r="A140" s="14"/>
      <c r="B140" s="249"/>
      <c r="C140" s="250"/>
      <c r="D140" s="234" t="s">
        <v>135</v>
      </c>
      <c r="E140" s="251" t="s">
        <v>1</v>
      </c>
      <c r="F140" s="252" t="s">
        <v>145</v>
      </c>
      <c r="G140" s="250"/>
      <c r="H140" s="253">
        <v>3.996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135</v>
      </c>
      <c r="AU140" s="259" t="s">
        <v>85</v>
      </c>
      <c r="AV140" s="14" t="s">
        <v>85</v>
      </c>
      <c r="AW140" s="14" t="s">
        <v>31</v>
      </c>
      <c r="AX140" s="14" t="s">
        <v>75</v>
      </c>
      <c r="AY140" s="259" t="s">
        <v>125</v>
      </c>
    </row>
    <row r="141" s="14" customFormat="1">
      <c r="A141" s="14"/>
      <c r="B141" s="249"/>
      <c r="C141" s="250"/>
      <c r="D141" s="234" t="s">
        <v>135</v>
      </c>
      <c r="E141" s="251" t="s">
        <v>1</v>
      </c>
      <c r="F141" s="252" t="s">
        <v>146</v>
      </c>
      <c r="G141" s="250"/>
      <c r="H141" s="253">
        <v>4.008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135</v>
      </c>
      <c r="AU141" s="259" t="s">
        <v>85</v>
      </c>
      <c r="AV141" s="14" t="s">
        <v>85</v>
      </c>
      <c r="AW141" s="14" t="s">
        <v>31</v>
      </c>
      <c r="AX141" s="14" t="s">
        <v>75</v>
      </c>
      <c r="AY141" s="259" t="s">
        <v>125</v>
      </c>
    </row>
    <row r="142" s="14" customFormat="1">
      <c r="A142" s="14"/>
      <c r="B142" s="249"/>
      <c r="C142" s="250"/>
      <c r="D142" s="234" t="s">
        <v>135</v>
      </c>
      <c r="E142" s="251" t="s">
        <v>1</v>
      </c>
      <c r="F142" s="252" t="s">
        <v>147</v>
      </c>
      <c r="G142" s="250"/>
      <c r="H142" s="253">
        <v>7.6289999999999996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135</v>
      </c>
      <c r="AU142" s="259" t="s">
        <v>85</v>
      </c>
      <c r="AV142" s="14" t="s">
        <v>85</v>
      </c>
      <c r="AW142" s="14" t="s">
        <v>31</v>
      </c>
      <c r="AX142" s="14" t="s">
        <v>75</v>
      </c>
      <c r="AY142" s="259" t="s">
        <v>125</v>
      </c>
    </row>
    <row r="143" s="14" customFormat="1">
      <c r="A143" s="14"/>
      <c r="B143" s="249"/>
      <c r="C143" s="250"/>
      <c r="D143" s="234" t="s">
        <v>135</v>
      </c>
      <c r="E143" s="251" t="s">
        <v>1</v>
      </c>
      <c r="F143" s="252" t="s">
        <v>148</v>
      </c>
      <c r="G143" s="250"/>
      <c r="H143" s="253">
        <v>5.8769999999999998</v>
      </c>
      <c r="I143" s="254"/>
      <c r="J143" s="250"/>
      <c r="K143" s="250"/>
      <c r="L143" s="255"/>
      <c r="M143" s="256"/>
      <c r="N143" s="257"/>
      <c r="O143" s="257"/>
      <c r="P143" s="257"/>
      <c r="Q143" s="257"/>
      <c r="R143" s="257"/>
      <c r="S143" s="257"/>
      <c r="T143" s="25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9" t="s">
        <v>135</v>
      </c>
      <c r="AU143" s="259" t="s">
        <v>85</v>
      </c>
      <c r="AV143" s="14" t="s">
        <v>85</v>
      </c>
      <c r="AW143" s="14" t="s">
        <v>31</v>
      </c>
      <c r="AX143" s="14" t="s">
        <v>75</v>
      </c>
      <c r="AY143" s="259" t="s">
        <v>125</v>
      </c>
    </row>
    <row r="144" s="14" customFormat="1">
      <c r="A144" s="14"/>
      <c r="B144" s="249"/>
      <c r="C144" s="250"/>
      <c r="D144" s="234" t="s">
        <v>135</v>
      </c>
      <c r="E144" s="251" t="s">
        <v>1</v>
      </c>
      <c r="F144" s="252" t="s">
        <v>149</v>
      </c>
      <c r="G144" s="250"/>
      <c r="H144" s="253">
        <v>12.148999999999999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135</v>
      </c>
      <c r="AU144" s="259" t="s">
        <v>85</v>
      </c>
      <c r="AV144" s="14" t="s">
        <v>85</v>
      </c>
      <c r="AW144" s="14" t="s">
        <v>31</v>
      </c>
      <c r="AX144" s="14" t="s">
        <v>75</v>
      </c>
      <c r="AY144" s="259" t="s">
        <v>125</v>
      </c>
    </row>
    <row r="145" s="14" customFormat="1">
      <c r="A145" s="14"/>
      <c r="B145" s="249"/>
      <c r="C145" s="250"/>
      <c r="D145" s="234" t="s">
        <v>135</v>
      </c>
      <c r="E145" s="251" t="s">
        <v>1</v>
      </c>
      <c r="F145" s="252" t="s">
        <v>150</v>
      </c>
      <c r="G145" s="250"/>
      <c r="H145" s="253">
        <v>12.875999999999999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135</v>
      </c>
      <c r="AU145" s="259" t="s">
        <v>85</v>
      </c>
      <c r="AV145" s="14" t="s">
        <v>85</v>
      </c>
      <c r="AW145" s="14" t="s">
        <v>31</v>
      </c>
      <c r="AX145" s="14" t="s">
        <v>75</v>
      </c>
      <c r="AY145" s="259" t="s">
        <v>125</v>
      </c>
    </row>
    <row r="146" s="14" customFormat="1">
      <c r="A146" s="14"/>
      <c r="B146" s="249"/>
      <c r="C146" s="250"/>
      <c r="D146" s="234" t="s">
        <v>135</v>
      </c>
      <c r="E146" s="251" t="s">
        <v>1</v>
      </c>
      <c r="F146" s="252" t="s">
        <v>151</v>
      </c>
      <c r="G146" s="250"/>
      <c r="H146" s="253">
        <v>13.380000000000001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9" t="s">
        <v>135</v>
      </c>
      <c r="AU146" s="259" t="s">
        <v>85</v>
      </c>
      <c r="AV146" s="14" t="s">
        <v>85</v>
      </c>
      <c r="AW146" s="14" t="s">
        <v>31</v>
      </c>
      <c r="AX146" s="14" t="s">
        <v>75</v>
      </c>
      <c r="AY146" s="259" t="s">
        <v>125</v>
      </c>
    </row>
    <row r="147" s="14" customFormat="1">
      <c r="A147" s="14"/>
      <c r="B147" s="249"/>
      <c r="C147" s="250"/>
      <c r="D147" s="234" t="s">
        <v>135</v>
      </c>
      <c r="E147" s="251" t="s">
        <v>1</v>
      </c>
      <c r="F147" s="252" t="s">
        <v>152</v>
      </c>
      <c r="G147" s="250"/>
      <c r="H147" s="253">
        <v>12.398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135</v>
      </c>
      <c r="AU147" s="259" t="s">
        <v>85</v>
      </c>
      <c r="AV147" s="14" t="s">
        <v>85</v>
      </c>
      <c r="AW147" s="14" t="s">
        <v>31</v>
      </c>
      <c r="AX147" s="14" t="s">
        <v>75</v>
      </c>
      <c r="AY147" s="259" t="s">
        <v>125</v>
      </c>
    </row>
    <row r="148" s="14" customFormat="1">
      <c r="A148" s="14"/>
      <c r="B148" s="249"/>
      <c r="C148" s="250"/>
      <c r="D148" s="234" t="s">
        <v>135</v>
      </c>
      <c r="E148" s="251" t="s">
        <v>1</v>
      </c>
      <c r="F148" s="252" t="s">
        <v>153</v>
      </c>
      <c r="G148" s="250"/>
      <c r="H148" s="253">
        <v>13.183999999999999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9" t="s">
        <v>135</v>
      </c>
      <c r="AU148" s="259" t="s">
        <v>85</v>
      </c>
      <c r="AV148" s="14" t="s">
        <v>85</v>
      </c>
      <c r="AW148" s="14" t="s">
        <v>31</v>
      </c>
      <c r="AX148" s="14" t="s">
        <v>75</v>
      </c>
      <c r="AY148" s="259" t="s">
        <v>125</v>
      </c>
    </row>
    <row r="149" s="14" customFormat="1">
      <c r="A149" s="14"/>
      <c r="B149" s="249"/>
      <c r="C149" s="250"/>
      <c r="D149" s="234" t="s">
        <v>135</v>
      </c>
      <c r="E149" s="251" t="s">
        <v>1</v>
      </c>
      <c r="F149" s="252" t="s">
        <v>154</v>
      </c>
      <c r="G149" s="250"/>
      <c r="H149" s="253">
        <v>13.206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9" t="s">
        <v>135</v>
      </c>
      <c r="AU149" s="259" t="s">
        <v>85</v>
      </c>
      <c r="AV149" s="14" t="s">
        <v>85</v>
      </c>
      <c r="AW149" s="14" t="s">
        <v>31</v>
      </c>
      <c r="AX149" s="14" t="s">
        <v>75</v>
      </c>
      <c r="AY149" s="259" t="s">
        <v>125</v>
      </c>
    </row>
    <row r="150" s="14" customFormat="1">
      <c r="A150" s="14"/>
      <c r="B150" s="249"/>
      <c r="C150" s="250"/>
      <c r="D150" s="234" t="s">
        <v>135</v>
      </c>
      <c r="E150" s="251" t="s">
        <v>1</v>
      </c>
      <c r="F150" s="252" t="s">
        <v>155</v>
      </c>
      <c r="G150" s="250"/>
      <c r="H150" s="253">
        <v>14.119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135</v>
      </c>
      <c r="AU150" s="259" t="s">
        <v>85</v>
      </c>
      <c r="AV150" s="14" t="s">
        <v>85</v>
      </c>
      <c r="AW150" s="14" t="s">
        <v>31</v>
      </c>
      <c r="AX150" s="14" t="s">
        <v>75</v>
      </c>
      <c r="AY150" s="259" t="s">
        <v>125</v>
      </c>
    </row>
    <row r="151" s="14" customFormat="1">
      <c r="A151" s="14"/>
      <c r="B151" s="249"/>
      <c r="C151" s="250"/>
      <c r="D151" s="234" t="s">
        <v>135</v>
      </c>
      <c r="E151" s="251" t="s">
        <v>1</v>
      </c>
      <c r="F151" s="252" t="s">
        <v>156</v>
      </c>
      <c r="G151" s="250"/>
      <c r="H151" s="253">
        <v>15.606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9" t="s">
        <v>135</v>
      </c>
      <c r="AU151" s="259" t="s">
        <v>85</v>
      </c>
      <c r="AV151" s="14" t="s">
        <v>85</v>
      </c>
      <c r="AW151" s="14" t="s">
        <v>31</v>
      </c>
      <c r="AX151" s="14" t="s">
        <v>75</v>
      </c>
      <c r="AY151" s="259" t="s">
        <v>125</v>
      </c>
    </row>
    <row r="152" s="14" customFormat="1">
      <c r="A152" s="14"/>
      <c r="B152" s="249"/>
      <c r="C152" s="250"/>
      <c r="D152" s="234" t="s">
        <v>135</v>
      </c>
      <c r="E152" s="251" t="s">
        <v>1</v>
      </c>
      <c r="F152" s="252" t="s">
        <v>157</v>
      </c>
      <c r="G152" s="250"/>
      <c r="H152" s="253">
        <v>12.01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135</v>
      </c>
      <c r="AU152" s="259" t="s">
        <v>85</v>
      </c>
      <c r="AV152" s="14" t="s">
        <v>85</v>
      </c>
      <c r="AW152" s="14" t="s">
        <v>31</v>
      </c>
      <c r="AX152" s="14" t="s">
        <v>75</v>
      </c>
      <c r="AY152" s="259" t="s">
        <v>125</v>
      </c>
    </row>
    <row r="153" s="14" customFormat="1">
      <c r="A153" s="14"/>
      <c r="B153" s="249"/>
      <c r="C153" s="250"/>
      <c r="D153" s="234" t="s">
        <v>135</v>
      </c>
      <c r="E153" s="251" t="s">
        <v>1</v>
      </c>
      <c r="F153" s="252" t="s">
        <v>158</v>
      </c>
      <c r="G153" s="250"/>
      <c r="H153" s="253">
        <v>11.585000000000001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9" t="s">
        <v>135</v>
      </c>
      <c r="AU153" s="259" t="s">
        <v>85</v>
      </c>
      <c r="AV153" s="14" t="s">
        <v>85</v>
      </c>
      <c r="AW153" s="14" t="s">
        <v>31</v>
      </c>
      <c r="AX153" s="14" t="s">
        <v>75</v>
      </c>
      <c r="AY153" s="259" t="s">
        <v>125</v>
      </c>
    </row>
    <row r="154" s="14" customFormat="1">
      <c r="A154" s="14"/>
      <c r="B154" s="249"/>
      <c r="C154" s="250"/>
      <c r="D154" s="234" t="s">
        <v>135</v>
      </c>
      <c r="E154" s="251" t="s">
        <v>1</v>
      </c>
      <c r="F154" s="252" t="s">
        <v>159</v>
      </c>
      <c r="G154" s="250"/>
      <c r="H154" s="253">
        <v>9.6289999999999996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135</v>
      </c>
      <c r="AU154" s="259" t="s">
        <v>85</v>
      </c>
      <c r="AV154" s="14" t="s">
        <v>85</v>
      </c>
      <c r="AW154" s="14" t="s">
        <v>31</v>
      </c>
      <c r="AX154" s="14" t="s">
        <v>75</v>
      </c>
      <c r="AY154" s="259" t="s">
        <v>125</v>
      </c>
    </row>
    <row r="155" s="14" customFormat="1">
      <c r="A155" s="14"/>
      <c r="B155" s="249"/>
      <c r="C155" s="250"/>
      <c r="D155" s="234" t="s">
        <v>135</v>
      </c>
      <c r="E155" s="251" t="s">
        <v>1</v>
      </c>
      <c r="F155" s="252" t="s">
        <v>160</v>
      </c>
      <c r="G155" s="250"/>
      <c r="H155" s="253">
        <v>10.208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135</v>
      </c>
      <c r="AU155" s="259" t="s">
        <v>85</v>
      </c>
      <c r="AV155" s="14" t="s">
        <v>85</v>
      </c>
      <c r="AW155" s="14" t="s">
        <v>31</v>
      </c>
      <c r="AX155" s="14" t="s">
        <v>75</v>
      </c>
      <c r="AY155" s="259" t="s">
        <v>125</v>
      </c>
    </row>
    <row r="156" s="14" customFormat="1">
      <c r="A156" s="14"/>
      <c r="B156" s="249"/>
      <c r="C156" s="250"/>
      <c r="D156" s="234" t="s">
        <v>135</v>
      </c>
      <c r="E156" s="251" t="s">
        <v>1</v>
      </c>
      <c r="F156" s="252" t="s">
        <v>161</v>
      </c>
      <c r="G156" s="250"/>
      <c r="H156" s="253">
        <v>3.4319999999999999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9" t="s">
        <v>135</v>
      </c>
      <c r="AU156" s="259" t="s">
        <v>85</v>
      </c>
      <c r="AV156" s="14" t="s">
        <v>85</v>
      </c>
      <c r="AW156" s="14" t="s">
        <v>31</v>
      </c>
      <c r="AX156" s="14" t="s">
        <v>75</v>
      </c>
      <c r="AY156" s="259" t="s">
        <v>125</v>
      </c>
    </row>
    <row r="157" s="14" customFormat="1">
      <c r="A157" s="14"/>
      <c r="B157" s="249"/>
      <c r="C157" s="250"/>
      <c r="D157" s="234" t="s">
        <v>135</v>
      </c>
      <c r="E157" s="251" t="s">
        <v>1</v>
      </c>
      <c r="F157" s="252" t="s">
        <v>162</v>
      </c>
      <c r="G157" s="250"/>
      <c r="H157" s="253">
        <v>2.27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135</v>
      </c>
      <c r="AU157" s="259" t="s">
        <v>85</v>
      </c>
      <c r="AV157" s="14" t="s">
        <v>85</v>
      </c>
      <c r="AW157" s="14" t="s">
        <v>31</v>
      </c>
      <c r="AX157" s="14" t="s">
        <v>75</v>
      </c>
      <c r="AY157" s="259" t="s">
        <v>125</v>
      </c>
    </row>
    <row r="158" s="15" customFormat="1">
      <c r="A158" s="15"/>
      <c r="B158" s="260"/>
      <c r="C158" s="261"/>
      <c r="D158" s="234" t="s">
        <v>135</v>
      </c>
      <c r="E158" s="262" t="s">
        <v>1</v>
      </c>
      <c r="F158" s="263" t="s">
        <v>163</v>
      </c>
      <c r="G158" s="261"/>
      <c r="H158" s="264">
        <v>239.238</v>
      </c>
      <c r="I158" s="265"/>
      <c r="J158" s="261"/>
      <c r="K158" s="261"/>
      <c r="L158" s="266"/>
      <c r="M158" s="267"/>
      <c r="N158" s="268"/>
      <c r="O158" s="268"/>
      <c r="P158" s="268"/>
      <c r="Q158" s="268"/>
      <c r="R158" s="268"/>
      <c r="S158" s="268"/>
      <c r="T158" s="269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0" t="s">
        <v>135</v>
      </c>
      <c r="AU158" s="270" t="s">
        <v>85</v>
      </c>
      <c r="AV158" s="15" t="s">
        <v>89</v>
      </c>
      <c r="AW158" s="15" t="s">
        <v>31</v>
      </c>
      <c r="AX158" s="15" t="s">
        <v>75</v>
      </c>
      <c r="AY158" s="270" t="s">
        <v>125</v>
      </c>
    </row>
    <row r="159" s="14" customFormat="1">
      <c r="A159" s="14"/>
      <c r="B159" s="249"/>
      <c r="C159" s="250"/>
      <c r="D159" s="234" t="s">
        <v>135</v>
      </c>
      <c r="E159" s="251" t="s">
        <v>1</v>
      </c>
      <c r="F159" s="252" t="s">
        <v>164</v>
      </c>
      <c r="G159" s="250"/>
      <c r="H159" s="253">
        <v>2392.3800000000001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135</v>
      </c>
      <c r="AU159" s="259" t="s">
        <v>85</v>
      </c>
      <c r="AV159" s="14" t="s">
        <v>85</v>
      </c>
      <c r="AW159" s="14" t="s">
        <v>31</v>
      </c>
      <c r="AX159" s="14" t="s">
        <v>83</v>
      </c>
      <c r="AY159" s="259" t="s">
        <v>125</v>
      </c>
    </row>
    <row r="160" s="2" customFormat="1" ht="16.5" customHeight="1">
      <c r="A160" s="39"/>
      <c r="B160" s="40"/>
      <c r="C160" s="220" t="s">
        <v>85</v>
      </c>
      <c r="D160" s="220" t="s">
        <v>127</v>
      </c>
      <c r="E160" s="221" t="s">
        <v>165</v>
      </c>
      <c r="F160" s="222" t="s">
        <v>166</v>
      </c>
      <c r="G160" s="223" t="s">
        <v>167</v>
      </c>
      <c r="H160" s="224">
        <v>13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40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131</v>
      </c>
      <c r="AT160" s="232" t="s">
        <v>127</v>
      </c>
      <c r="AU160" s="232" t="s">
        <v>85</v>
      </c>
      <c r="AY160" s="18" t="s">
        <v>125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83</v>
      </c>
      <c r="BK160" s="233">
        <f>ROUND(I160*H160,2)</f>
        <v>0</v>
      </c>
      <c r="BL160" s="18" t="s">
        <v>131</v>
      </c>
      <c r="BM160" s="232" t="s">
        <v>168</v>
      </c>
    </row>
    <row r="161" s="2" customFormat="1">
      <c r="A161" s="39"/>
      <c r="B161" s="40"/>
      <c r="C161" s="41"/>
      <c r="D161" s="234" t="s">
        <v>133</v>
      </c>
      <c r="E161" s="41"/>
      <c r="F161" s="235" t="s">
        <v>169</v>
      </c>
      <c r="G161" s="41"/>
      <c r="H161" s="41"/>
      <c r="I161" s="236"/>
      <c r="J161" s="41"/>
      <c r="K161" s="41"/>
      <c r="L161" s="45"/>
      <c r="M161" s="237"/>
      <c r="N161" s="238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133</v>
      </c>
      <c r="AU161" s="18" t="s">
        <v>85</v>
      </c>
    </row>
    <row r="162" s="14" customFormat="1">
      <c r="A162" s="14"/>
      <c r="B162" s="249"/>
      <c r="C162" s="250"/>
      <c r="D162" s="234" t="s">
        <v>135</v>
      </c>
      <c r="E162" s="251" t="s">
        <v>1</v>
      </c>
      <c r="F162" s="252" t="s">
        <v>170</v>
      </c>
      <c r="G162" s="250"/>
      <c r="H162" s="253">
        <v>8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135</v>
      </c>
      <c r="AU162" s="259" t="s">
        <v>85</v>
      </c>
      <c r="AV162" s="14" t="s">
        <v>85</v>
      </c>
      <c r="AW162" s="14" t="s">
        <v>31</v>
      </c>
      <c r="AX162" s="14" t="s">
        <v>75</v>
      </c>
      <c r="AY162" s="259" t="s">
        <v>125</v>
      </c>
    </row>
    <row r="163" s="14" customFormat="1">
      <c r="A163" s="14"/>
      <c r="B163" s="249"/>
      <c r="C163" s="250"/>
      <c r="D163" s="234" t="s">
        <v>135</v>
      </c>
      <c r="E163" s="251" t="s">
        <v>1</v>
      </c>
      <c r="F163" s="252" t="s">
        <v>171</v>
      </c>
      <c r="G163" s="250"/>
      <c r="H163" s="253">
        <v>5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9" t="s">
        <v>135</v>
      </c>
      <c r="AU163" s="259" t="s">
        <v>85</v>
      </c>
      <c r="AV163" s="14" t="s">
        <v>85</v>
      </c>
      <c r="AW163" s="14" t="s">
        <v>31</v>
      </c>
      <c r="AX163" s="14" t="s">
        <v>75</v>
      </c>
      <c r="AY163" s="259" t="s">
        <v>125</v>
      </c>
    </row>
    <row r="164" s="16" customFormat="1">
      <c r="A164" s="16"/>
      <c r="B164" s="271"/>
      <c r="C164" s="272"/>
      <c r="D164" s="234" t="s">
        <v>135</v>
      </c>
      <c r="E164" s="273" t="s">
        <v>1</v>
      </c>
      <c r="F164" s="274" t="s">
        <v>172</v>
      </c>
      <c r="G164" s="272"/>
      <c r="H164" s="275">
        <v>13</v>
      </c>
      <c r="I164" s="276"/>
      <c r="J164" s="272"/>
      <c r="K164" s="272"/>
      <c r="L164" s="277"/>
      <c r="M164" s="278"/>
      <c r="N164" s="279"/>
      <c r="O164" s="279"/>
      <c r="P164" s="279"/>
      <c r="Q164" s="279"/>
      <c r="R164" s="279"/>
      <c r="S164" s="279"/>
      <c r="T164" s="280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81" t="s">
        <v>135</v>
      </c>
      <c r="AU164" s="281" t="s">
        <v>85</v>
      </c>
      <c r="AV164" s="16" t="s">
        <v>131</v>
      </c>
      <c r="AW164" s="16" t="s">
        <v>31</v>
      </c>
      <c r="AX164" s="16" t="s">
        <v>83</v>
      </c>
      <c r="AY164" s="281" t="s">
        <v>125</v>
      </c>
    </row>
    <row r="165" s="2" customFormat="1" ht="16.5" customHeight="1">
      <c r="A165" s="39"/>
      <c r="B165" s="40"/>
      <c r="C165" s="220" t="s">
        <v>89</v>
      </c>
      <c r="D165" s="220" t="s">
        <v>127</v>
      </c>
      <c r="E165" s="221" t="s">
        <v>173</v>
      </c>
      <c r="F165" s="222" t="s">
        <v>174</v>
      </c>
      <c r="G165" s="223" t="s">
        <v>130</v>
      </c>
      <c r="H165" s="224">
        <v>1185.4400000000001</v>
      </c>
      <c r="I165" s="225"/>
      <c r="J165" s="226">
        <f>ROUND(I165*H165,2)</f>
        <v>0</v>
      </c>
      <c r="K165" s="227"/>
      <c r="L165" s="45"/>
      <c r="M165" s="228" t="s">
        <v>1</v>
      </c>
      <c r="N165" s="229" t="s">
        <v>40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0.29999999999999999</v>
      </c>
      <c r="T165" s="231">
        <f>S165*H165</f>
        <v>355.632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131</v>
      </c>
      <c r="AT165" s="232" t="s">
        <v>127</v>
      </c>
      <c r="AU165" s="232" t="s">
        <v>85</v>
      </c>
      <c r="AY165" s="18" t="s">
        <v>125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83</v>
      </c>
      <c r="BK165" s="233">
        <f>ROUND(I165*H165,2)</f>
        <v>0</v>
      </c>
      <c r="BL165" s="18" t="s">
        <v>131</v>
      </c>
      <c r="BM165" s="232" t="s">
        <v>175</v>
      </c>
    </row>
    <row r="166" s="2" customFormat="1">
      <c r="A166" s="39"/>
      <c r="B166" s="40"/>
      <c r="C166" s="41"/>
      <c r="D166" s="234" t="s">
        <v>133</v>
      </c>
      <c r="E166" s="41"/>
      <c r="F166" s="235" t="s">
        <v>176</v>
      </c>
      <c r="G166" s="41"/>
      <c r="H166" s="41"/>
      <c r="I166" s="236"/>
      <c r="J166" s="41"/>
      <c r="K166" s="41"/>
      <c r="L166" s="45"/>
      <c r="M166" s="237"/>
      <c r="N166" s="238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133</v>
      </c>
      <c r="AU166" s="18" t="s">
        <v>85</v>
      </c>
    </row>
    <row r="167" s="13" customFormat="1">
      <c r="A167" s="13"/>
      <c r="B167" s="239"/>
      <c r="C167" s="240"/>
      <c r="D167" s="234" t="s">
        <v>135</v>
      </c>
      <c r="E167" s="241" t="s">
        <v>1</v>
      </c>
      <c r="F167" s="242" t="s">
        <v>177</v>
      </c>
      <c r="G167" s="240"/>
      <c r="H167" s="241" t="s">
        <v>1</v>
      </c>
      <c r="I167" s="243"/>
      <c r="J167" s="240"/>
      <c r="K167" s="240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135</v>
      </c>
      <c r="AU167" s="248" t="s">
        <v>85</v>
      </c>
      <c r="AV167" s="13" t="s">
        <v>83</v>
      </c>
      <c r="AW167" s="13" t="s">
        <v>31</v>
      </c>
      <c r="AX167" s="13" t="s">
        <v>75</v>
      </c>
      <c r="AY167" s="248" t="s">
        <v>125</v>
      </c>
    </row>
    <row r="168" s="13" customFormat="1">
      <c r="A168" s="13"/>
      <c r="B168" s="239"/>
      <c r="C168" s="240"/>
      <c r="D168" s="234" t="s">
        <v>135</v>
      </c>
      <c r="E168" s="241" t="s">
        <v>1</v>
      </c>
      <c r="F168" s="242" t="s">
        <v>178</v>
      </c>
      <c r="G168" s="240"/>
      <c r="H168" s="241" t="s">
        <v>1</v>
      </c>
      <c r="I168" s="243"/>
      <c r="J168" s="240"/>
      <c r="K168" s="240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135</v>
      </c>
      <c r="AU168" s="248" t="s">
        <v>85</v>
      </c>
      <c r="AV168" s="13" t="s">
        <v>83</v>
      </c>
      <c r="AW168" s="13" t="s">
        <v>31</v>
      </c>
      <c r="AX168" s="13" t="s">
        <v>75</v>
      </c>
      <c r="AY168" s="248" t="s">
        <v>125</v>
      </c>
    </row>
    <row r="169" s="13" customFormat="1">
      <c r="A169" s="13"/>
      <c r="B169" s="239"/>
      <c r="C169" s="240"/>
      <c r="D169" s="234" t="s">
        <v>135</v>
      </c>
      <c r="E169" s="241" t="s">
        <v>1</v>
      </c>
      <c r="F169" s="242" t="s">
        <v>179</v>
      </c>
      <c r="G169" s="240"/>
      <c r="H169" s="241" t="s">
        <v>1</v>
      </c>
      <c r="I169" s="243"/>
      <c r="J169" s="240"/>
      <c r="K169" s="240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135</v>
      </c>
      <c r="AU169" s="248" t="s">
        <v>85</v>
      </c>
      <c r="AV169" s="13" t="s">
        <v>83</v>
      </c>
      <c r="AW169" s="13" t="s">
        <v>31</v>
      </c>
      <c r="AX169" s="13" t="s">
        <v>75</v>
      </c>
      <c r="AY169" s="248" t="s">
        <v>125</v>
      </c>
    </row>
    <row r="170" s="14" customFormat="1">
      <c r="A170" s="14"/>
      <c r="B170" s="249"/>
      <c r="C170" s="250"/>
      <c r="D170" s="234" t="s">
        <v>135</v>
      </c>
      <c r="E170" s="251" t="s">
        <v>1</v>
      </c>
      <c r="F170" s="252" t="s">
        <v>180</v>
      </c>
      <c r="G170" s="250"/>
      <c r="H170" s="253">
        <v>1129.4400000000001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135</v>
      </c>
      <c r="AU170" s="259" t="s">
        <v>85</v>
      </c>
      <c r="AV170" s="14" t="s">
        <v>85</v>
      </c>
      <c r="AW170" s="14" t="s">
        <v>31</v>
      </c>
      <c r="AX170" s="14" t="s">
        <v>75</v>
      </c>
      <c r="AY170" s="259" t="s">
        <v>125</v>
      </c>
    </row>
    <row r="171" s="13" customFormat="1">
      <c r="A171" s="13"/>
      <c r="B171" s="239"/>
      <c r="C171" s="240"/>
      <c r="D171" s="234" t="s">
        <v>135</v>
      </c>
      <c r="E171" s="241" t="s">
        <v>1</v>
      </c>
      <c r="F171" s="242" t="s">
        <v>181</v>
      </c>
      <c r="G171" s="240"/>
      <c r="H171" s="241" t="s">
        <v>1</v>
      </c>
      <c r="I171" s="243"/>
      <c r="J171" s="240"/>
      <c r="K171" s="240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135</v>
      </c>
      <c r="AU171" s="248" t="s">
        <v>85</v>
      </c>
      <c r="AV171" s="13" t="s">
        <v>83</v>
      </c>
      <c r="AW171" s="13" t="s">
        <v>31</v>
      </c>
      <c r="AX171" s="13" t="s">
        <v>75</v>
      </c>
      <c r="AY171" s="248" t="s">
        <v>125</v>
      </c>
    </row>
    <row r="172" s="14" customFormat="1">
      <c r="A172" s="14"/>
      <c r="B172" s="249"/>
      <c r="C172" s="250"/>
      <c r="D172" s="234" t="s">
        <v>135</v>
      </c>
      <c r="E172" s="251" t="s">
        <v>1</v>
      </c>
      <c r="F172" s="252" t="s">
        <v>182</v>
      </c>
      <c r="G172" s="250"/>
      <c r="H172" s="253">
        <v>56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9" t="s">
        <v>135</v>
      </c>
      <c r="AU172" s="259" t="s">
        <v>85</v>
      </c>
      <c r="AV172" s="14" t="s">
        <v>85</v>
      </c>
      <c r="AW172" s="14" t="s">
        <v>31</v>
      </c>
      <c r="AX172" s="14" t="s">
        <v>75</v>
      </c>
      <c r="AY172" s="259" t="s">
        <v>125</v>
      </c>
    </row>
    <row r="173" s="16" customFormat="1">
      <c r="A173" s="16"/>
      <c r="B173" s="271"/>
      <c r="C173" s="272"/>
      <c r="D173" s="234" t="s">
        <v>135</v>
      </c>
      <c r="E173" s="273" t="s">
        <v>1</v>
      </c>
      <c r="F173" s="274" t="s">
        <v>172</v>
      </c>
      <c r="G173" s="272"/>
      <c r="H173" s="275">
        <v>1185.4400000000001</v>
      </c>
      <c r="I173" s="276"/>
      <c r="J173" s="272"/>
      <c r="K173" s="272"/>
      <c r="L173" s="277"/>
      <c r="M173" s="278"/>
      <c r="N173" s="279"/>
      <c r="O173" s="279"/>
      <c r="P173" s="279"/>
      <c r="Q173" s="279"/>
      <c r="R173" s="279"/>
      <c r="S173" s="279"/>
      <c r="T173" s="280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81" t="s">
        <v>135</v>
      </c>
      <c r="AU173" s="281" t="s">
        <v>85</v>
      </c>
      <c r="AV173" s="16" t="s">
        <v>131</v>
      </c>
      <c r="AW173" s="16" t="s">
        <v>31</v>
      </c>
      <c r="AX173" s="16" t="s">
        <v>83</v>
      </c>
      <c r="AY173" s="281" t="s">
        <v>125</v>
      </c>
    </row>
    <row r="174" s="2" customFormat="1" ht="16.5" customHeight="1">
      <c r="A174" s="39"/>
      <c r="B174" s="40"/>
      <c r="C174" s="220" t="s">
        <v>131</v>
      </c>
      <c r="D174" s="220" t="s">
        <v>127</v>
      </c>
      <c r="E174" s="221" t="s">
        <v>183</v>
      </c>
      <c r="F174" s="222" t="s">
        <v>184</v>
      </c>
      <c r="G174" s="223" t="s">
        <v>130</v>
      </c>
      <c r="H174" s="224">
        <v>1359.2000000000001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40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0.28999999999999998</v>
      </c>
      <c r="T174" s="231">
        <f>S174*H174</f>
        <v>394.16800000000001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131</v>
      </c>
      <c r="AT174" s="232" t="s">
        <v>127</v>
      </c>
      <c r="AU174" s="232" t="s">
        <v>85</v>
      </c>
      <c r="AY174" s="18" t="s">
        <v>125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83</v>
      </c>
      <c r="BK174" s="233">
        <f>ROUND(I174*H174,2)</f>
        <v>0</v>
      </c>
      <c r="BL174" s="18" t="s">
        <v>131</v>
      </c>
      <c r="BM174" s="232" t="s">
        <v>185</v>
      </c>
    </row>
    <row r="175" s="2" customFormat="1">
      <c r="A175" s="39"/>
      <c r="B175" s="40"/>
      <c r="C175" s="41"/>
      <c r="D175" s="234" t="s">
        <v>133</v>
      </c>
      <c r="E175" s="41"/>
      <c r="F175" s="235" t="s">
        <v>186</v>
      </c>
      <c r="G175" s="41"/>
      <c r="H175" s="41"/>
      <c r="I175" s="236"/>
      <c r="J175" s="41"/>
      <c r="K175" s="41"/>
      <c r="L175" s="45"/>
      <c r="M175" s="237"/>
      <c r="N175" s="238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133</v>
      </c>
      <c r="AU175" s="18" t="s">
        <v>85</v>
      </c>
    </row>
    <row r="176" s="13" customFormat="1">
      <c r="A176" s="13"/>
      <c r="B176" s="239"/>
      <c r="C176" s="240"/>
      <c r="D176" s="234" t="s">
        <v>135</v>
      </c>
      <c r="E176" s="241" t="s">
        <v>1</v>
      </c>
      <c r="F176" s="242" t="s">
        <v>187</v>
      </c>
      <c r="G176" s="240"/>
      <c r="H176" s="241" t="s">
        <v>1</v>
      </c>
      <c r="I176" s="243"/>
      <c r="J176" s="240"/>
      <c r="K176" s="240"/>
      <c r="L176" s="244"/>
      <c r="M176" s="245"/>
      <c r="N176" s="246"/>
      <c r="O176" s="246"/>
      <c r="P176" s="246"/>
      <c r="Q176" s="246"/>
      <c r="R176" s="246"/>
      <c r="S176" s="246"/>
      <c r="T176" s="24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8" t="s">
        <v>135</v>
      </c>
      <c r="AU176" s="248" t="s">
        <v>85</v>
      </c>
      <c r="AV176" s="13" t="s">
        <v>83</v>
      </c>
      <c r="AW176" s="13" t="s">
        <v>31</v>
      </c>
      <c r="AX176" s="13" t="s">
        <v>75</v>
      </c>
      <c r="AY176" s="248" t="s">
        <v>125</v>
      </c>
    </row>
    <row r="177" s="13" customFormat="1">
      <c r="A177" s="13"/>
      <c r="B177" s="239"/>
      <c r="C177" s="240"/>
      <c r="D177" s="234" t="s">
        <v>135</v>
      </c>
      <c r="E177" s="241" t="s">
        <v>1</v>
      </c>
      <c r="F177" s="242" t="s">
        <v>178</v>
      </c>
      <c r="G177" s="240"/>
      <c r="H177" s="241" t="s">
        <v>1</v>
      </c>
      <c r="I177" s="243"/>
      <c r="J177" s="240"/>
      <c r="K177" s="240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135</v>
      </c>
      <c r="AU177" s="248" t="s">
        <v>85</v>
      </c>
      <c r="AV177" s="13" t="s">
        <v>83</v>
      </c>
      <c r="AW177" s="13" t="s">
        <v>31</v>
      </c>
      <c r="AX177" s="13" t="s">
        <v>75</v>
      </c>
      <c r="AY177" s="248" t="s">
        <v>125</v>
      </c>
    </row>
    <row r="178" s="13" customFormat="1">
      <c r="A178" s="13"/>
      <c r="B178" s="239"/>
      <c r="C178" s="240"/>
      <c r="D178" s="234" t="s">
        <v>135</v>
      </c>
      <c r="E178" s="241" t="s">
        <v>1</v>
      </c>
      <c r="F178" s="242" t="s">
        <v>188</v>
      </c>
      <c r="G178" s="240"/>
      <c r="H178" s="241" t="s">
        <v>1</v>
      </c>
      <c r="I178" s="243"/>
      <c r="J178" s="240"/>
      <c r="K178" s="240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135</v>
      </c>
      <c r="AU178" s="248" t="s">
        <v>85</v>
      </c>
      <c r="AV178" s="13" t="s">
        <v>83</v>
      </c>
      <c r="AW178" s="13" t="s">
        <v>31</v>
      </c>
      <c r="AX178" s="13" t="s">
        <v>75</v>
      </c>
      <c r="AY178" s="248" t="s">
        <v>125</v>
      </c>
    </row>
    <row r="179" s="14" customFormat="1">
      <c r="A179" s="14"/>
      <c r="B179" s="249"/>
      <c r="C179" s="250"/>
      <c r="D179" s="234" t="s">
        <v>135</v>
      </c>
      <c r="E179" s="251" t="s">
        <v>1</v>
      </c>
      <c r="F179" s="252" t="s">
        <v>189</v>
      </c>
      <c r="G179" s="250"/>
      <c r="H179" s="253">
        <v>1303.2000000000001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135</v>
      </c>
      <c r="AU179" s="259" t="s">
        <v>85</v>
      </c>
      <c r="AV179" s="14" t="s">
        <v>85</v>
      </c>
      <c r="AW179" s="14" t="s">
        <v>31</v>
      </c>
      <c r="AX179" s="14" t="s">
        <v>75</v>
      </c>
      <c r="AY179" s="259" t="s">
        <v>125</v>
      </c>
    </row>
    <row r="180" s="13" customFormat="1">
      <c r="A180" s="13"/>
      <c r="B180" s="239"/>
      <c r="C180" s="240"/>
      <c r="D180" s="234" t="s">
        <v>135</v>
      </c>
      <c r="E180" s="241" t="s">
        <v>1</v>
      </c>
      <c r="F180" s="242" t="s">
        <v>181</v>
      </c>
      <c r="G180" s="240"/>
      <c r="H180" s="241" t="s">
        <v>1</v>
      </c>
      <c r="I180" s="243"/>
      <c r="J180" s="240"/>
      <c r="K180" s="240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135</v>
      </c>
      <c r="AU180" s="248" t="s">
        <v>85</v>
      </c>
      <c r="AV180" s="13" t="s">
        <v>83</v>
      </c>
      <c r="AW180" s="13" t="s">
        <v>31</v>
      </c>
      <c r="AX180" s="13" t="s">
        <v>75</v>
      </c>
      <c r="AY180" s="248" t="s">
        <v>125</v>
      </c>
    </row>
    <row r="181" s="14" customFormat="1">
      <c r="A181" s="14"/>
      <c r="B181" s="249"/>
      <c r="C181" s="250"/>
      <c r="D181" s="234" t="s">
        <v>135</v>
      </c>
      <c r="E181" s="251" t="s">
        <v>1</v>
      </c>
      <c r="F181" s="252" t="s">
        <v>182</v>
      </c>
      <c r="G181" s="250"/>
      <c r="H181" s="253">
        <v>56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135</v>
      </c>
      <c r="AU181" s="259" t="s">
        <v>85</v>
      </c>
      <c r="AV181" s="14" t="s">
        <v>85</v>
      </c>
      <c r="AW181" s="14" t="s">
        <v>31</v>
      </c>
      <c r="AX181" s="14" t="s">
        <v>75</v>
      </c>
      <c r="AY181" s="259" t="s">
        <v>125</v>
      </c>
    </row>
    <row r="182" s="16" customFormat="1">
      <c r="A182" s="16"/>
      <c r="B182" s="271"/>
      <c r="C182" s="272"/>
      <c r="D182" s="234" t="s">
        <v>135</v>
      </c>
      <c r="E182" s="273" t="s">
        <v>1</v>
      </c>
      <c r="F182" s="274" t="s">
        <v>172</v>
      </c>
      <c r="G182" s="272"/>
      <c r="H182" s="275">
        <v>1359.2000000000001</v>
      </c>
      <c r="I182" s="276"/>
      <c r="J182" s="272"/>
      <c r="K182" s="272"/>
      <c r="L182" s="277"/>
      <c r="M182" s="278"/>
      <c r="N182" s="279"/>
      <c r="O182" s="279"/>
      <c r="P182" s="279"/>
      <c r="Q182" s="279"/>
      <c r="R182" s="279"/>
      <c r="S182" s="279"/>
      <c r="T182" s="280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81" t="s">
        <v>135</v>
      </c>
      <c r="AU182" s="281" t="s">
        <v>85</v>
      </c>
      <c r="AV182" s="16" t="s">
        <v>131</v>
      </c>
      <c r="AW182" s="16" t="s">
        <v>31</v>
      </c>
      <c r="AX182" s="16" t="s">
        <v>83</v>
      </c>
      <c r="AY182" s="281" t="s">
        <v>125</v>
      </c>
    </row>
    <row r="183" s="2" customFormat="1" ht="21.75" customHeight="1">
      <c r="A183" s="39"/>
      <c r="B183" s="40"/>
      <c r="C183" s="220" t="s">
        <v>190</v>
      </c>
      <c r="D183" s="220" t="s">
        <v>127</v>
      </c>
      <c r="E183" s="221" t="s">
        <v>191</v>
      </c>
      <c r="F183" s="222" t="s">
        <v>192</v>
      </c>
      <c r="G183" s="223" t="s">
        <v>193</v>
      </c>
      <c r="H183" s="224">
        <v>1108.4000000000001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40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131</v>
      </c>
      <c r="AT183" s="232" t="s">
        <v>127</v>
      </c>
      <c r="AU183" s="232" t="s">
        <v>85</v>
      </c>
      <c r="AY183" s="18" t="s">
        <v>125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83</v>
      </c>
      <c r="BK183" s="233">
        <f>ROUND(I183*H183,2)</f>
        <v>0</v>
      </c>
      <c r="BL183" s="18" t="s">
        <v>131</v>
      </c>
      <c r="BM183" s="232" t="s">
        <v>194</v>
      </c>
    </row>
    <row r="184" s="2" customFormat="1">
      <c r="A184" s="39"/>
      <c r="B184" s="40"/>
      <c r="C184" s="41"/>
      <c r="D184" s="234" t="s">
        <v>133</v>
      </c>
      <c r="E184" s="41"/>
      <c r="F184" s="235" t="s">
        <v>195</v>
      </c>
      <c r="G184" s="41"/>
      <c r="H184" s="41"/>
      <c r="I184" s="236"/>
      <c r="J184" s="41"/>
      <c r="K184" s="41"/>
      <c r="L184" s="45"/>
      <c r="M184" s="237"/>
      <c r="N184" s="238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133</v>
      </c>
      <c r="AU184" s="18" t="s">
        <v>85</v>
      </c>
    </row>
    <row r="185" s="14" customFormat="1">
      <c r="A185" s="14"/>
      <c r="B185" s="249"/>
      <c r="C185" s="250"/>
      <c r="D185" s="234" t="s">
        <v>135</v>
      </c>
      <c r="E185" s="251" t="s">
        <v>1</v>
      </c>
      <c r="F185" s="252" t="s">
        <v>196</v>
      </c>
      <c r="G185" s="250"/>
      <c r="H185" s="253">
        <v>1108.4000000000001</v>
      </c>
      <c r="I185" s="254"/>
      <c r="J185" s="250"/>
      <c r="K185" s="250"/>
      <c r="L185" s="255"/>
      <c r="M185" s="256"/>
      <c r="N185" s="257"/>
      <c r="O185" s="257"/>
      <c r="P185" s="257"/>
      <c r="Q185" s="257"/>
      <c r="R185" s="257"/>
      <c r="S185" s="257"/>
      <c r="T185" s="25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9" t="s">
        <v>135</v>
      </c>
      <c r="AU185" s="259" t="s">
        <v>85</v>
      </c>
      <c r="AV185" s="14" t="s">
        <v>85</v>
      </c>
      <c r="AW185" s="14" t="s">
        <v>31</v>
      </c>
      <c r="AX185" s="14" t="s">
        <v>83</v>
      </c>
      <c r="AY185" s="259" t="s">
        <v>125</v>
      </c>
    </row>
    <row r="186" s="2" customFormat="1" ht="16.5" customHeight="1">
      <c r="A186" s="39"/>
      <c r="B186" s="40"/>
      <c r="C186" s="220" t="s">
        <v>197</v>
      </c>
      <c r="D186" s="220" t="s">
        <v>127</v>
      </c>
      <c r="E186" s="221" t="s">
        <v>198</v>
      </c>
      <c r="F186" s="222" t="s">
        <v>199</v>
      </c>
      <c r="G186" s="223" t="s">
        <v>167</v>
      </c>
      <c r="H186" s="224">
        <v>13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40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131</v>
      </c>
      <c r="AT186" s="232" t="s">
        <v>127</v>
      </c>
      <c r="AU186" s="232" t="s">
        <v>85</v>
      </c>
      <c r="AY186" s="18" t="s">
        <v>125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83</v>
      </c>
      <c r="BK186" s="233">
        <f>ROUND(I186*H186,2)</f>
        <v>0</v>
      </c>
      <c r="BL186" s="18" t="s">
        <v>131</v>
      </c>
      <c r="BM186" s="232" t="s">
        <v>200</v>
      </c>
    </row>
    <row r="187" s="2" customFormat="1">
      <c r="A187" s="39"/>
      <c r="B187" s="40"/>
      <c r="C187" s="41"/>
      <c r="D187" s="234" t="s">
        <v>133</v>
      </c>
      <c r="E187" s="41"/>
      <c r="F187" s="235" t="s">
        <v>201</v>
      </c>
      <c r="G187" s="41"/>
      <c r="H187" s="41"/>
      <c r="I187" s="236"/>
      <c r="J187" s="41"/>
      <c r="K187" s="41"/>
      <c r="L187" s="45"/>
      <c r="M187" s="237"/>
      <c r="N187" s="238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133</v>
      </c>
      <c r="AU187" s="18" t="s">
        <v>85</v>
      </c>
    </row>
    <row r="188" s="2" customFormat="1" ht="16.5" customHeight="1">
      <c r="A188" s="39"/>
      <c r="B188" s="40"/>
      <c r="C188" s="220" t="s">
        <v>202</v>
      </c>
      <c r="D188" s="220" t="s">
        <v>127</v>
      </c>
      <c r="E188" s="221" t="s">
        <v>203</v>
      </c>
      <c r="F188" s="222" t="s">
        <v>204</v>
      </c>
      <c r="G188" s="223" t="s">
        <v>167</v>
      </c>
      <c r="H188" s="224">
        <v>247</v>
      </c>
      <c r="I188" s="225"/>
      <c r="J188" s="226">
        <f>ROUND(I188*H188,2)</f>
        <v>0</v>
      </c>
      <c r="K188" s="227"/>
      <c r="L188" s="45"/>
      <c r="M188" s="228" t="s">
        <v>1</v>
      </c>
      <c r="N188" s="229" t="s">
        <v>40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131</v>
      </c>
      <c r="AT188" s="232" t="s">
        <v>127</v>
      </c>
      <c r="AU188" s="232" t="s">
        <v>85</v>
      </c>
      <c r="AY188" s="18" t="s">
        <v>125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83</v>
      </c>
      <c r="BK188" s="233">
        <f>ROUND(I188*H188,2)</f>
        <v>0</v>
      </c>
      <c r="BL188" s="18" t="s">
        <v>131</v>
      </c>
      <c r="BM188" s="232" t="s">
        <v>205</v>
      </c>
    </row>
    <row r="189" s="2" customFormat="1">
      <c r="A189" s="39"/>
      <c r="B189" s="40"/>
      <c r="C189" s="41"/>
      <c r="D189" s="234" t="s">
        <v>133</v>
      </c>
      <c r="E189" s="41"/>
      <c r="F189" s="235" t="s">
        <v>206</v>
      </c>
      <c r="G189" s="41"/>
      <c r="H189" s="41"/>
      <c r="I189" s="236"/>
      <c r="J189" s="41"/>
      <c r="K189" s="41"/>
      <c r="L189" s="45"/>
      <c r="M189" s="237"/>
      <c r="N189" s="238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133</v>
      </c>
      <c r="AU189" s="18" t="s">
        <v>85</v>
      </c>
    </row>
    <row r="190" s="14" customFormat="1">
      <c r="A190" s="14"/>
      <c r="B190" s="249"/>
      <c r="C190" s="250"/>
      <c r="D190" s="234" t="s">
        <v>135</v>
      </c>
      <c r="E190" s="251" t="s">
        <v>1</v>
      </c>
      <c r="F190" s="252" t="s">
        <v>207</v>
      </c>
      <c r="G190" s="250"/>
      <c r="H190" s="253">
        <v>247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9" t="s">
        <v>135</v>
      </c>
      <c r="AU190" s="259" t="s">
        <v>85</v>
      </c>
      <c r="AV190" s="14" t="s">
        <v>85</v>
      </c>
      <c r="AW190" s="14" t="s">
        <v>31</v>
      </c>
      <c r="AX190" s="14" t="s">
        <v>83</v>
      </c>
      <c r="AY190" s="259" t="s">
        <v>125</v>
      </c>
    </row>
    <row r="191" s="2" customFormat="1" ht="24.15" customHeight="1">
      <c r="A191" s="39"/>
      <c r="B191" s="40"/>
      <c r="C191" s="220" t="s">
        <v>208</v>
      </c>
      <c r="D191" s="220" t="s">
        <v>127</v>
      </c>
      <c r="E191" s="221" t="s">
        <v>209</v>
      </c>
      <c r="F191" s="222" t="s">
        <v>210</v>
      </c>
      <c r="G191" s="223" t="s">
        <v>193</v>
      </c>
      <c r="H191" s="224">
        <v>1108.4000000000001</v>
      </c>
      <c r="I191" s="225"/>
      <c r="J191" s="226">
        <f>ROUND(I191*H191,2)</f>
        <v>0</v>
      </c>
      <c r="K191" s="227"/>
      <c r="L191" s="45"/>
      <c r="M191" s="228" t="s">
        <v>1</v>
      </c>
      <c r="N191" s="229" t="s">
        <v>40</v>
      </c>
      <c r="O191" s="92"/>
      <c r="P191" s="230">
        <f>O191*H191</f>
        <v>0</v>
      </c>
      <c r="Q191" s="230">
        <v>0</v>
      </c>
      <c r="R191" s="230">
        <f>Q191*H191</f>
        <v>0</v>
      </c>
      <c r="S191" s="230">
        <v>0</v>
      </c>
      <c r="T191" s="23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131</v>
      </c>
      <c r="AT191" s="232" t="s">
        <v>127</v>
      </c>
      <c r="AU191" s="232" t="s">
        <v>85</v>
      </c>
      <c r="AY191" s="18" t="s">
        <v>125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83</v>
      </c>
      <c r="BK191" s="233">
        <f>ROUND(I191*H191,2)</f>
        <v>0</v>
      </c>
      <c r="BL191" s="18" t="s">
        <v>131</v>
      </c>
      <c r="BM191" s="232" t="s">
        <v>211</v>
      </c>
    </row>
    <row r="192" s="2" customFormat="1">
      <c r="A192" s="39"/>
      <c r="B192" s="40"/>
      <c r="C192" s="41"/>
      <c r="D192" s="234" t="s">
        <v>133</v>
      </c>
      <c r="E192" s="41"/>
      <c r="F192" s="235" t="s">
        <v>212</v>
      </c>
      <c r="G192" s="41"/>
      <c r="H192" s="41"/>
      <c r="I192" s="236"/>
      <c r="J192" s="41"/>
      <c r="K192" s="41"/>
      <c r="L192" s="45"/>
      <c r="M192" s="237"/>
      <c r="N192" s="238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133</v>
      </c>
      <c r="AU192" s="18" t="s">
        <v>85</v>
      </c>
    </row>
    <row r="193" s="13" customFormat="1">
      <c r="A193" s="13"/>
      <c r="B193" s="239"/>
      <c r="C193" s="240"/>
      <c r="D193" s="234" t="s">
        <v>135</v>
      </c>
      <c r="E193" s="241" t="s">
        <v>1</v>
      </c>
      <c r="F193" s="242" t="s">
        <v>213</v>
      </c>
      <c r="G193" s="240"/>
      <c r="H193" s="241" t="s">
        <v>1</v>
      </c>
      <c r="I193" s="243"/>
      <c r="J193" s="240"/>
      <c r="K193" s="240"/>
      <c r="L193" s="244"/>
      <c r="M193" s="245"/>
      <c r="N193" s="246"/>
      <c r="O193" s="246"/>
      <c r="P193" s="246"/>
      <c r="Q193" s="246"/>
      <c r="R193" s="246"/>
      <c r="S193" s="246"/>
      <c r="T193" s="24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8" t="s">
        <v>135</v>
      </c>
      <c r="AU193" s="248" t="s">
        <v>85</v>
      </c>
      <c r="AV193" s="13" t="s">
        <v>83</v>
      </c>
      <c r="AW193" s="13" t="s">
        <v>31</v>
      </c>
      <c r="AX193" s="13" t="s">
        <v>75</v>
      </c>
      <c r="AY193" s="248" t="s">
        <v>125</v>
      </c>
    </row>
    <row r="194" s="13" customFormat="1">
      <c r="A194" s="13"/>
      <c r="B194" s="239"/>
      <c r="C194" s="240"/>
      <c r="D194" s="234" t="s">
        <v>135</v>
      </c>
      <c r="E194" s="241" t="s">
        <v>1</v>
      </c>
      <c r="F194" s="242" t="s">
        <v>214</v>
      </c>
      <c r="G194" s="240"/>
      <c r="H194" s="241" t="s">
        <v>1</v>
      </c>
      <c r="I194" s="243"/>
      <c r="J194" s="240"/>
      <c r="K194" s="240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135</v>
      </c>
      <c r="AU194" s="248" t="s">
        <v>85</v>
      </c>
      <c r="AV194" s="13" t="s">
        <v>83</v>
      </c>
      <c r="AW194" s="13" t="s">
        <v>31</v>
      </c>
      <c r="AX194" s="13" t="s">
        <v>75</v>
      </c>
      <c r="AY194" s="248" t="s">
        <v>125</v>
      </c>
    </row>
    <row r="195" s="13" customFormat="1">
      <c r="A195" s="13"/>
      <c r="B195" s="239"/>
      <c r="C195" s="240"/>
      <c r="D195" s="234" t="s">
        <v>135</v>
      </c>
      <c r="E195" s="241" t="s">
        <v>1</v>
      </c>
      <c r="F195" s="242" t="s">
        <v>137</v>
      </c>
      <c r="G195" s="240"/>
      <c r="H195" s="241" t="s">
        <v>1</v>
      </c>
      <c r="I195" s="243"/>
      <c r="J195" s="240"/>
      <c r="K195" s="240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135</v>
      </c>
      <c r="AU195" s="248" t="s">
        <v>85</v>
      </c>
      <c r="AV195" s="13" t="s">
        <v>83</v>
      </c>
      <c r="AW195" s="13" t="s">
        <v>31</v>
      </c>
      <c r="AX195" s="13" t="s">
        <v>75</v>
      </c>
      <c r="AY195" s="248" t="s">
        <v>125</v>
      </c>
    </row>
    <row r="196" s="14" customFormat="1">
      <c r="A196" s="14"/>
      <c r="B196" s="249"/>
      <c r="C196" s="250"/>
      <c r="D196" s="234" t="s">
        <v>135</v>
      </c>
      <c r="E196" s="251" t="s">
        <v>1</v>
      </c>
      <c r="F196" s="252" t="s">
        <v>215</v>
      </c>
      <c r="G196" s="250"/>
      <c r="H196" s="253">
        <v>18.547000000000001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135</v>
      </c>
      <c r="AU196" s="259" t="s">
        <v>85</v>
      </c>
      <c r="AV196" s="14" t="s">
        <v>85</v>
      </c>
      <c r="AW196" s="14" t="s">
        <v>31</v>
      </c>
      <c r="AX196" s="14" t="s">
        <v>75</v>
      </c>
      <c r="AY196" s="259" t="s">
        <v>125</v>
      </c>
    </row>
    <row r="197" s="14" customFormat="1">
      <c r="A197" s="14"/>
      <c r="B197" s="249"/>
      <c r="C197" s="250"/>
      <c r="D197" s="234" t="s">
        <v>135</v>
      </c>
      <c r="E197" s="251" t="s">
        <v>1</v>
      </c>
      <c r="F197" s="252" t="s">
        <v>216</v>
      </c>
      <c r="G197" s="250"/>
      <c r="H197" s="253">
        <v>42.488999999999997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9" t="s">
        <v>135</v>
      </c>
      <c r="AU197" s="259" t="s">
        <v>85</v>
      </c>
      <c r="AV197" s="14" t="s">
        <v>85</v>
      </c>
      <c r="AW197" s="14" t="s">
        <v>31</v>
      </c>
      <c r="AX197" s="14" t="s">
        <v>75</v>
      </c>
      <c r="AY197" s="259" t="s">
        <v>125</v>
      </c>
    </row>
    <row r="198" s="14" customFormat="1">
      <c r="A198" s="14"/>
      <c r="B198" s="249"/>
      <c r="C198" s="250"/>
      <c r="D198" s="234" t="s">
        <v>135</v>
      </c>
      <c r="E198" s="251" t="s">
        <v>1</v>
      </c>
      <c r="F198" s="252" t="s">
        <v>217</v>
      </c>
      <c r="G198" s="250"/>
      <c r="H198" s="253">
        <v>36.377000000000002</v>
      </c>
      <c r="I198" s="254"/>
      <c r="J198" s="250"/>
      <c r="K198" s="250"/>
      <c r="L198" s="255"/>
      <c r="M198" s="256"/>
      <c r="N198" s="257"/>
      <c r="O198" s="257"/>
      <c r="P198" s="257"/>
      <c r="Q198" s="257"/>
      <c r="R198" s="257"/>
      <c r="S198" s="257"/>
      <c r="T198" s="25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9" t="s">
        <v>135</v>
      </c>
      <c r="AU198" s="259" t="s">
        <v>85</v>
      </c>
      <c r="AV198" s="14" t="s">
        <v>85</v>
      </c>
      <c r="AW198" s="14" t="s">
        <v>31</v>
      </c>
      <c r="AX198" s="14" t="s">
        <v>75</v>
      </c>
      <c r="AY198" s="259" t="s">
        <v>125</v>
      </c>
    </row>
    <row r="199" s="14" customFormat="1">
      <c r="A199" s="14"/>
      <c r="B199" s="249"/>
      <c r="C199" s="250"/>
      <c r="D199" s="234" t="s">
        <v>135</v>
      </c>
      <c r="E199" s="251" t="s">
        <v>1</v>
      </c>
      <c r="F199" s="252" t="s">
        <v>218</v>
      </c>
      <c r="G199" s="250"/>
      <c r="H199" s="253">
        <v>34.128999999999998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9" t="s">
        <v>135</v>
      </c>
      <c r="AU199" s="259" t="s">
        <v>85</v>
      </c>
      <c r="AV199" s="14" t="s">
        <v>85</v>
      </c>
      <c r="AW199" s="14" t="s">
        <v>31</v>
      </c>
      <c r="AX199" s="14" t="s">
        <v>75</v>
      </c>
      <c r="AY199" s="259" t="s">
        <v>125</v>
      </c>
    </row>
    <row r="200" s="14" customFormat="1">
      <c r="A200" s="14"/>
      <c r="B200" s="249"/>
      <c r="C200" s="250"/>
      <c r="D200" s="234" t="s">
        <v>135</v>
      </c>
      <c r="E200" s="251" t="s">
        <v>1</v>
      </c>
      <c r="F200" s="252" t="s">
        <v>219</v>
      </c>
      <c r="G200" s="250"/>
      <c r="H200" s="253">
        <v>24.183</v>
      </c>
      <c r="I200" s="254"/>
      <c r="J200" s="250"/>
      <c r="K200" s="250"/>
      <c r="L200" s="255"/>
      <c r="M200" s="256"/>
      <c r="N200" s="257"/>
      <c r="O200" s="257"/>
      <c r="P200" s="257"/>
      <c r="Q200" s="257"/>
      <c r="R200" s="257"/>
      <c r="S200" s="257"/>
      <c r="T200" s="25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9" t="s">
        <v>135</v>
      </c>
      <c r="AU200" s="259" t="s">
        <v>85</v>
      </c>
      <c r="AV200" s="14" t="s">
        <v>85</v>
      </c>
      <c r="AW200" s="14" t="s">
        <v>31</v>
      </c>
      <c r="AX200" s="14" t="s">
        <v>75</v>
      </c>
      <c r="AY200" s="259" t="s">
        <v>125</v>
      </c>
    </row>
    <row r="201" s="14" customFormat="1">
      <c r="A201" s="14"/>
      <c r="B201" s="249"/>
      <c r="C201" s="250"/>
      <c r="D201" s="234" t="s">
        <v>135</v>
      </c>
      <c r="E201" s="251" t="s">
        <v>1</v>
      </c>
      <c r="F201" s="252" t="s">
        <v>220</v>
      </c>
      <c r="G201" s="250"/>
      <c r="H201" s="253">
        <v>37.043999999999997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9" t="s">
        <v>135</v>
      </c>
      <c r="AU201" s="259" t="s">
        <v>85</v>
      </c>
      <c r="AV201" s="14" t="s">
        <v>85</v>
      </c>
      <c r="AW201" s="14" t="s">
        <v>31</v>
      </c>
      <c r="AX201" s="14" t="s">
        <v>75</v>
      </c>
      <c r="AY201" s="259" t="s">
        <v>125</v>
      </c>
    </row>
    <row r="202" s="14" customFormat="1">
      <c r="A202" s="14"/>
      <c r="B202" s="249"/>
      <c r="C202" s="250"/>
      <c r="D202" s="234" t="s">
        <v>135</v>
      </c>
      <c r="E202" s="251" t="s">
        <v>1</v>
      </c>
      <c r="F202" s="252" t="s">
        <v>221</v>
      </c>
      <c r="G202" s="250"/>
      <c r="H202" s="253">
        <v>22.369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9" t="s">
        <v>135</v>
      </c>
      <c r="AU202" s="259" t="s">
        <v>85</v>
      </c>
      <c r="AV202" s="14" t="s">
        <v>85</v>
      </c>
      <c r="AW202" s="14" t="s">
        <v>31</v>
      </c>
      <c r="AX202" s="14" t="s">
        <v>75</v>
      </c>
      <c r="AY202" s="259" t="s">
        <v>125</v>
      </c>
    </row>
    <row r="203" s="14" customFormat="1">
      <c r="A203" s="14"/>
      <c r="B203" s="249"/>
      <c r="C203" s="250"/>
      <c r="D203" s="234" t="s">
        <v>135</v>
      </c>
      <c r="E203" s="251" t="s">
        <v>1</v>
      </c>
      <c r="F203" s="252" t="s">
        <v>222</v>
      </c>
      <c r="G203" s="250"/>
      <c r="H203" s="253">
        <v>15.686999999999999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9" t="s">
        <v>135</v>
      </c>
      <c r="AU203" s="259" t="s">
        <v>85</v>
      </c>
      <c r="AV203" s="14" t="s">
        <v>85</v>
      </c>
      <c r="AW203" s="14" t="s">
        <v>31</v>
      </c>
      <c r="AX203" s="14" t="s">
        <v>75</v>
      </c>
      <c r="AY203" s="259" t="s">
        <v>125</v>
      </c>
    </row>
    <row r="204" s="14" customFormat="1">
      <c r="A204" s="14"/>
      <c r="B204" s="249"/>
      <c r="C204" s="250"/>
      <c r="D204" s="234" t="s">
        <v>135</v>
      </c>
      <c r="E204" s="251" t="s">
        <v>1</v>
      </c>
      <c r="F204" s="252" t="s">
        <v>223</v>
      </c>
      <c r="G204" s="250"/>
      <c r="H204" s="253">
        <v>15.710000000000001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9" t="s">
        <v>135</v>
      </c>
      <c r="AU204" s="259" t="s">
        <v>85</v>
      </c>
      <c r="AV204" s="14" t="s">
        <v>85</v>
      </c>
      <c r="AW204" s="14" t="s">
        <v>31</v>
      </c>
      <c r="AX204" s="14" t="s">
        <v>75</v>
      </c>
      <c r="AY204" s="259" t="s">
        <v>125</v>
      </c>
    </row>
    <row r="205" s="14" customFormat="1">
      <c r="A205" s="14"/>
      <c r="B205" s="249"/>
      <c r="C205" s="250"/>
      <c r="D205" s="234" t="s">
        <v>135</v>
      </c>
      <c r="E205" s="251" t="s">
        <v>1</v>
      </c>
      <c r="F205" s="252" t="s">
        <v>224</v>
      </c>
      <c r="G205" s="250"/>
      <c r="H205" s="253">
        <v>29.591000000000001</v>
      </c>
      <c r="I205" s="254"/>
      <c r="J205" s="250"/>
      <c r="K205" s="250"/>
      <c r="L205" s="255"/>
      <c r="M205" s="256"/>
      <c r="N205" s="257"/>
      <c r="O205" s="257"/>
      <c r="P205" s="257"/>
      <c r="Q205" s="257"/>
      <c r="R205" s="257"/>
      <c r="S205" s="257"/>
      <c r="T205" s="25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9" t="s">
        <v>135</v>
      </c>
      <c r="AU205" s="259" t="s">
        <v>85</v>
      </c>
      <c r="AV205" s="14" t="s">
        <v>85</v>
      </c>
      <c r="AW205" s="14" t="s">
        <v>31</v>
      </c>
      <c r="AX205" s="14" t="s">
        <v>75</v>
      </c>
      <c r="AY205" s="259" t="s">
        <v>125</v>
      </c>
    </row>
    <row r="206" s="14" customFormat="1">
      <c r="A206" s="14"/>
      <c r="B206" s="249"/>
      <c r="C206" s="250"/>
      <c r="D206" s="234" t="s">
        <v>135</v>
      </c>
      <c r="E206" s="251" t="s">
        <v>1</v>
      </c>
      <c r="F206" s="252" t="s">
        <v>225</v>
      </c>
      <c r="G206" s="250"/>
      <c r="H206" s="253">
        <v>22.364999999999998</v>
      </c>
      <c r="I206" s="254"/>
      <c r="J206" s="250"/>
      <c r="K206" s="250"/>
      <c r="L206" s="255"/>
      <c r="M206" s="256"/>
      <c r="N206" s="257"/>
      <c r="O206" s="257"/>
      <c r="P206" s="257"/>
      <c r="Q206" s="257"/>
      <c r="R206" s="257"/>
      <c r="S206" s="257"/>
      <c r="T206" s="25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9" t="s">
        <v>135</v>
      </c>
      <c r="AU206" s="259" t="s">
        <v>85</v>
      </c>
      <c r="AV206" s="14" t="s">
        <v>85</v>
      </c>
      <c r="AW206" s="14" t="s">
        <v>31</v>
      </c>
      <c r="AX206" s="14" t="s">
        <v>75</v>
      </c>
      <c r="AY206" s="259" t="s">
        <v>125</v>
      </c>
    </row>
    <row r="207" s="14" customFormat="1">
      <c r="A207" s="14"/>
      <c r="B207" s="249"/>
      <c r="C207" s="250"/>
      <c r="D207" s="234" t="s">
        <v>135</v>
      </c>
      <c r="E207" s="251" t="s">
        <v>1</v>
      </c>
      <c r="F207" s="252" t="s">
        <v>226</v>
      </c>
      <c r="G207" s="250"/>
      <c r="H207" s="253">
        <v>49.140000000000001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135</v>
      </c>
      <c r="AU207" s="259" t="s">
        <v>85</v>
      </c>
      <c r="AV207" s="14" t="s">
        <v>85</v>
      </c>
      <c r="AW207" s="14" t="s">
        <v>31</v>
      </c>
      <c r="AX207" s="14" t="s">
        <v>75</v>
      </c>
      <c r="AY207" s="259" t="s">
        <v>125</v>
      </c>
    </row>
    <row r="208" s="14" customFormat="1">
      <c r="A208" s="14"/>
      <c r="B208" s="249"/>
      <c r="C208" s="250"/>
      <c r="D208" s="234" t="s">
        <v>135</v>
      </c>
      <c r="E208" s="251" t="s">
        <v>1</v>
      </c>
      <c r="F208" s="252" t="s">
        <v>227</v>
      </c>
      <c r="G208" s="250"/>
      <c r="H208" s="253">
        <v>58.951000000000001</v>
      </c>
      <c r="I208" s="254"/>
      <c r="J208" s="250"/>
      <c r="K208" s="250"/>
      <c r="L208" s="255"/>
      <c r="M208" s="256"/>
      <c r="N208" s="257"/>
      <c r="O208" s="257"/>
      <c r="P208" s="257"/>
      <c r="Q208" s="257"/>
      <c r="R208" s="257"/>
      <c r="S208" s="257"/>
      <c r="T208" s="25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9" t="s">
        <v>135</v>
      </c>
      <c r="AU208" s="259" t="s">
        <v>85</v>
      </c>
      <c r="AV208" s="14" t="s">
        <v>85</v>
      </c>
      <c r="AW208" s="14" t="s">
        <v>31</v>
      </c>
      <c r="AX208" s="14" t="s">
        <v>75</v>
      </c>
      <c r="AY208" s="259" t="s">
        <v>125</v>
      </c>
    </row>
    <row r="209" s="14" customFormat="1">
      <c r="A209" s="14"/>
      <c r="B209" s="249"/>
      <c r="C209" s="250"/>
      <c r="D209" s="234" t="s">
        <v>135</v>
      </c>
      <c r="E209" s="251" t="s">
        <v>1</v>
      </c>
      <c r="F209" s="252" t="s">
        <v>228</v>
      </c>
      <c r="G209" s="250"/>
      <c r="H209" s="253">
        <v>64.966999999999999</v>
      </c>
      <c r="I209" s="254"/>
      <c r="J209" s="250"/>
      <c r="K209" s="250"/>
      <c r="L209" s="255"/>
      <c r="M209" s="256"/>
      <c r="N209" s="257"/>
      <c r="O209" s="257"/>
      <c r="P209" s="257"/>
      <c r="Q209" s="257"/>
      <c r="R209" s="257"/>
      <c r="S209" s="257"/>
      <c r="T209" s="25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9" t="s">
        <v>135</v>
      </c>
      <c r="AU209" s="259" t="s">
        <v>85</v>
      </c>
      <c r="AV209" s="14" t="s">
        <v>85</v>
      </c>
      <c r="AW209" s="14" t="s">
        <v>31</v>
      </c>
      <c r="AX209" s="14" t="s">
        <v>75</v>
      </c>
      <c r="AY209" s="259" t="s">
        <v>125</v>
      </c>
    </row>
    <row r="210" s="14" customFormat="1">
      <c r="A210" s="14"/>
      <c r="B210" s="249"/>
      <c r="C210" s="250"/>
      <c r="D210" s="234" t="s">
        <v>135</v>
      </c>
      <c r="E210" s="251" t="s">
        <v>1</v>
      </c>
      <c r="F210" s="252" t="s">
        <v>229</v>
      </c>
      <c r="G210" s="250"/>
      <c r="H210" s="253">
        <v>63.008000000000003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9" t="s">
        <v>135</v>
      </c>
      <c r="AU210" s="259" t="s">
        <v>85</v>
      </c>
      <c r="AV210" s="14" t="s">
        <v>85</v>
      </c>
      <c r="AW210" s="14" t="s">
        <v>31</v>
      </c>
      <c r="AX210" s="14" t="s">
        <v>75</v>
      </c>
      <c r="AY210" s="259" t="s">
        <v>125</v>
      </c>
    </row>
    <row r="211" s="14" customFormat="1">
      <c r="A211" s="14"/>
      <c r="B211" s="249"/>
      <c r="C211" s="250"/>
      <c r="D211" s="234" t="s">
        <v>135</v>
      </c>
      <c r="E211" s="251" t="s">
        <v>1</v>
      </c>
      <c r="F211" s="252" t="s">
        <v>230</v>
      </c>
      <c r="G211" s="250"/>
      <c r="H211" s="253">
        <v>68.855999999999995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9" t="s">
        <v>135</v>
      </c>
      <c r="AU211" s="259" t="s">
        <v>85</v>
      </c>
      <c r="AV211" s="14" t="s">
        <v>85</v>
      </c>
      <c r="AW211" s="14" t="s">
        <v>31</v>
      </c>
      <c r="AX211" s="14" t="s">
        <v>75</v>
      </c>
      <c r="AY211" s="259" t="s">
        <v>125</v>
      </c>
    </row>
    <row r="212" s="14" customFormat="1">
      <c r="A212" s="14"/>
      <c r="B212" s="249"/>
      <c r="C212" s="250"/>
      <c r="D212" s="234" t="s">
        <v>135</v>
      </c>
      <c r="E212" s="251" t="s">
        <v>1</v>
      </c>
      <c r="F212" s="252" t="s">
        <v>231</v>
      </c>
      <c r="G212" s="250"/>
      <c r="H212" s="253">
        <v>62.408999999999999</v>
      </c>
      <c r="I212" s="254"/>
      <c r="J212" s="250"/>
      <c r="K212" s="250"/>
      <c r="L212" s="255"/>
      <c r="M212" s="256"/>
      <c r="N212" s="257"/>
      <c r="O212" s="257"/>
      <c r="P212" s="257"/>
      <c r="Q212" s="257"/>
      <c r="R212" s="257"/>
      <c r="S212" s="257"/>
      <c r="T212" s="25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9" t="s">
        <v>135</v>
      </c>
      <c r="AU212" s="259" t="s">
        <v>85</v>
      </c>
      <c r="AV212" s="14" t="s">
        <v>85</v>
      </c>
      <c r="AW212" s="14" t="s">
        <v>31</v>
      </c>
      <c r="AX212" s="14" t="s">
        <v>75</v>
      </c>
      <c r="AY212" s="259" t="s">
        <v>125</v>
      </c>
    </row>
    <row r="213" s="14" customFormat="1">
      <c r="A213" s="14"/>
      <c r="B213" s="249"/>
      <c r="C213" s="250"/>
      <c r="D213" s="234" t="s">
        <v>135</v>
      </c>
      <c r="E213" s="251" t="s">
        <v>1</v>
      </c>
      <c r="F213" s="252" t="s">
        <v>232</v>
      </c>
      <c r="G213" s="250"/>
      <c r="H213" s="253">
        <v>59.243000000000002</v>
      </c>
      <c r="I213" s="254"/>
      <c r="J213" s="250"/>
      <c r="K213" s="250"/>
      <c r="L213" s="255"/>
      <c r="M213" s="256"/>
      <c r="N213" s="257"/>
      <c r="O213" s="257"/>
      <c r="P213" s="257"/>
      <c r="Q213" s="257"/>
      <c r="R213" s="257"/>
      <c r="S213" s="257"/>
      <c r="T213" s="25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9" t="s">
        <v>135</v>
      </c>
      <c r="AU213" s="259" t="s">
        <v>85</v>
      </c>
      <c r="AV213" s="14" t="s">
        <v>85</v>
      </c>
      <c r="AW213" s="14" t="s">
        <v>31</v>
      </c>
      <c r="AX213" s="14" t="s">
        <v>75</v>
      </c>
      <c r="AY213" s="259" t="s">
        <v>125</v>
      </c>
    </row>
    <row r="214" s="14" customFormat="1">
      <c r="A214" s="14"/>
      <c r="B214" s="249"/>
      <c r="C214" s="250"/>
      <c r="D214" s="234" t="s">
        <v>135</v>
      </c>
      <c r="E214" s="251" t="s">
        <v>1</v>
      </c>
      <c r="F214" s="252" t="s">
        <v>233</v>
      </c>
      <c r="G214" s="250"/>
      <c r="H214" s="253">
        <v>70.150999999999996</v>
      </c>
      <c r="I214" s="254"/>
      <c r="J214" s="250"/>
      <c r="K214" s="250"/>
      <c r="L214" s="255"/>
      <c r="M214" s="256"/>
      <c r="N214" s="257"/>
      <c r="O214" s="257"/>
      <c r="P214" s="257"/>
      <c r="Q214" s="257"/>
      <c r="R214" s="257"/>
      <c r="S214" s="257"/>
      <c r="T214" s="25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9" t="s">
        <v>135</v>
      </c>
      <c r="AU214" s="259" t="s">
        <v>85</v>
      </c>
      <c r="AV214" s="14" t="s">
        <v>85</v>
      </c>
      <c r="AW214" s="14" t="s">
        <v>31</v>
      </c>
      <c r="AX214" s="14" t="s">
        <v>75</v>
      </c>
      <c r="AY214" s="259" t="s">
        <v>125</v>
      </c>
    </row>
    <row r="215" s="14" customFormat="1">
      <c r="A215" s="14"/>
      <c r="B215" s="249"/>
      <c r="C215" s="250"/>
      <c r="D215" s="234" t="s">
        <v>135</v>
      </c>
      <c r="E215" s="251" t="s">
        <v>1</v>
      </c>
      <c r="F215" s="252" t="s">
        <v>234</v>
      </c>
      <c r="G215" s="250"/>
      <c r="H215" s="253">
        <v>55.856999999999999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9" t="s">
        <v>135</v>
      </c>
      <c r="AU215" s="259" t="s">
        <v>85</v>
      </c>
      <c r="AV215" s="14" t="s">
        <v>85</v>
      </c>
      <c r="AW215" s="14" t="s">
        <v>31</v>
      </c>
      <c r="AX215" s="14" t="s">
        <v>75</v>
      </c>
      <c r="AY215" s="259" t="s">
        <v>125</v>
      </c>
    </row>
    <row r="216" s="14" customFormat="1">
      <c r="A216" s="14"/>
      <c r="B216" s="249"/>
      <c r="C216" s="250"/>
      <c r="D216" s="234" t="s">
        <v>135</v>
      </c>
      <c r="E216" s="251" t="s">
        <v>1</v>
      </c>
      <c r="F216" s="252" t="s">
        <v>235</v>
      </c>
      <c r="G216" s="250"/>
      <c r="H216" s="253">
        <v>94.170000000000002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135</v>
      </c>
      <c r="AU216" s="259" t="s">
        <v>85</v>
      </c>
      <c r="AV216" s="14" t="s">
        <v>85</v>
      </c>
      <c r="AW216" s="14" t="s">
        <v>31</v>
      </c>
      <c r="AX216" s="14" t="s">
        <v>75</v>
      </c>
      <c r="AY216" s="259" t="s">
        <v>125</v>
      </c>
    </row>
    <row r="217" s="14" customFormat="1">
      <c r="A217" s="14"/>
      <c r="B217" s="249"/>
      <c r="C217" s="250"/>
      <c r="D217" s="234" t="s">
        <v>135</v>
      </c>
      <c r="E217" s="251" t="s">
        <v>1</v>
      </c>
      <c r="F217" s="252" t="s">
        <v>236</v>
      </c>
      <c r="G217" s="250"/>
      <c r="H217" s="253">
        <v>88.052999999999997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9" t="s">
        <v>135</v>
      </c>
      <c r="AU217" s="259" t="s">
        <v>85</v>
      </c>
      <c r="AV217" s="14" t="s">
        <v>85</v>
      </c>
      <c r="AW217" s="14" t="s">
        <v>31</v>
      </c>
      <c r="AX217" s="14" t="s">
        <v>75</v>
      </c>
      <c r="AY217" s="259" t="s">
        <v>125</v>
      </c>
    </row>
    <row r="218" s="14" customFormat="1">
      <c r="A218" s="14"/>
      <c r="B218" s="249"/>
      <c r="C218" s="250"/>
      <c r="D218" s="234" t="s">
        <v>135</v>
      </c>
      <c r="E218" s="251" t="s">
        <v>1</v>
      </c>
      <c r="F218" s="252" t="s">
        <v>237</v>
      </c>
      <c r="G218" s="250"/>
      <c r="H218" s="253">
        <v>50.281999999999996</v>
      </c>
      <c r="I218" s="254"/>
      <c r="J218" s="250"/>
      <c r="K218" s="250"/>
      <c r="L218" s="255"/>
      <c r="M218" s="256"/>
      <c r="N218" s="257"/>
      <c r="O218" s="257"/>
      <c r="P218" s="257"/>
      <c r="Q218" s="257"/>
      <c r="R218" s="257"/>
      <c r="S218" s="257"/>
      <c r="T218" s="25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9" t="s">
        <v>135</v>
      </c>
      <c r="AU218" s="259" t="s">
        <v>85</v>
      </c>
      <c r="AV218" s="14" t="s">
        <v>85</v>
      </c>
      <c r="AW218" s="14" t="s">
        <v>31</v>
      </c>
      <c r="AX218" s="14" t="s">
        <v>75</v>
      </c>
      <c r="AY218" s="259" t="s">
        <v>125</v>
      </c>
    </row>
    <row r="219" s="14" customFormat="1">
      <c r="A219" s="14"/>
      <c r="B219" s="249"/>
      <c r="C219" s="250"/>
      <c r="D219" s="234" t="s">
        <v>135</v>
      </c>
      <c r="E219" s="251" t="s">
        <v>1</v>
      </c>
      <c r="F219" s="252" t="s">
        <v>238</v>
      </c>
      <c r="G219" s="250"/>
      <c r="H219" s="253">
        <v>14.957000000000001</v>
      </c>
      <c r="I219" s="254"/>
      <c r="J219" s="250"/>
      <c r="K219" s="250"/>
      <c r="L219" s="255"/>
      <c r="M219" s="256"/>
      <c r="N219" s="257"/>
      <c r="O219" s="257"/>
      <c r="P219" s="257"/>
      <c r="Q219" s="257"/>
      <c r="R219" s="257"/>
      <c r="S219" s="257"/>
      <c r="T219" s="25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9" t="s">
        <v>135</v>
      </c>
      <c r="AU219" s="259" t="s">
        <v>85</v>
      </c>
      <c r="AV219" s="14" t="s">
        <v>85</v>
      </c>
      <c r="AW219" s="14" t="s">
        <v>31</v>
      </c>
      <c r="AX219" s="14" t="s">
        <v>75</v>
      </c>
      <c r="AY219" s="259" t="s">
        <v>125</v>
      </c>
    </row>
    <row r="220" s="14" customFormat="1">
      <c r="A220" s="14"/>
      <c r="B220" s="249"/>
      <c r="C220" s="250"/>
      <c r="D220" s="234" t="s">
        <v>135</v>
      </c>
      <c r="E220" s="251" t="s">
        <v>1</v>
      </c>
      <c r="F220" s="252" t="s">
        <v>239</v>
      </c>
      <c r="G220" s="250"/>
      <c r="H220" s="253">
        <v>9.8650000000000002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9" t="s">
        <v>135</v>
      </c>
      <c r="AU220" s="259" t="s">
        <v>85</v>
      </c>
      <c r="AV220" s="14" t="s">
        <v>85</v>
      </c>
      <c r="AW220" s="14" t="s">
        <v>31</v>
      </c>
      <c r="AX220" s="14" t="s">
        <v>75</v>
      </c>
      <c r="AY220" s="259" t="s">
        <v>125</v>
      </c>
    </row>
    <row r="221" s="16" customFormat="1">
      <c r="A221" s="16"/>
      <c r="B221" s="271"/>
      <c r="C221" s="272"/>
      <c r="D221" s="234" t="s">
        <v>135</v>
      </c>
      <c r="E221" s="273" t="s">
        <v>1</v>
      </c>
      <c r="F221" s="274" t="s">
        <v>172</v>
      </c>
      <c r="G221" s="272"/>
      <c r="H221" s="275">
        <v>1108.4000000000001</v>
      </c>
      <c r="I221" s="276"/>
      <c r="J221" s="272"/>
      <c r="K221" s="272"/>
      <c r="L221" s="277"/>
      <c r="M221" s="278"/>
      <c r="N221" s="279"/>
      <c r="O221" s="279"/>
      <c r="P221" s="279"/>
      <c r="Q221" s="279"/>
      <c r="R221" s="279"/>
      <c r="S221" s="279"/>
      <c r="T221" s="280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81" t="s">
        <v>135</v>
      </c>
      <c r="AU221" s="281" t="s">
        <v>85</v>
      </c>
      <c r="AV221" s="16" t="s">
        <v>131</v>
      </c>
      <c r="AW221" s="16" t="s">
        <v>31</v>
      </c>
      <c r="AX221" s="16" t="s">
        <v>83</v>
      </c>
      <c r="AY221" s="281" t="s">
        <v>125</v>
      </c>
    </row>
    <row r="222" s="2" customFormat="1" ht="16.5" customHeight="1">
      <c r="A222" s="39"/>
      <c r="B222" s="40"/>
      <c r="C222" s="220" t="s">
        <v>240</v>
      </c>
      <c r="D222" s="220" t="s">
        <v>127</v>
      </c>
      <c r="E222" s="221" t="s">
        <v>241</v>
      </c>
      <c r="F222" s="222" t="s">
        <v>242</v>
      </c>
      <c r="G222" s="223" t="s">
        <v>167</v>
      </c>
      <c r="H222" s="224">
        <v>8</v>
      </c>
      <c r="I222" s="225"/>
      <c r="J222" s="226">
        <f>ROUND(I222*H222,2)</f>
        <v>0</v>
      </c>
      <c r="K222" s="227"/>
      <c r="L222" s="45"/>
      <c r="M222" s="228" t="s">
        <v>1</v>
      </c>
      <c r="N222" s="229" t="s">
        <v>40</v>
      </c>
      <c r="O222" s="92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131</v>
      </c>
      <c r="AT222" s="232" t="s">
        <v>127</v>
      </c>
      <c r="AU222" s="232" t="s">
        <v>85</v>
      </c>
      <c r="AY222" s="18" t="s">
        <v>125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83</v>
      </c>
      <c r="BK222" s="233">
        <f>ROUND(I222*H222,2)</f>
        <v>0</v>
      </c>
      <c r="BL222" s="18" t="s">
        <v>131</v>
      </c>
      <c r="BM222" s="232" t="s">
        <v>243</v>
      </c>
    </row>
    <row r="223" s="2" customFormat="1">
      <c r="A223" s="39"/>
      <c r="B223" s="40"/>
      <c r="C223" s="41"/>
      <c r="D223" s="234" t="s">
        <v>133</v>
      </c>
      <c r="E223" s="41"/>
      <c r="F223" s="235" t="s">
        <v>244</v>
      </c>
      <c r="G223" s="41"/>
      <c r="H223" s="41"/>
      <c r="I223" s="236"/>
      <c r="J223" s="41"/>
      <c r="K223" s="41"/>
      <c r="L223" s="45"/>
      <c r="M223" s="237"/>
      <c r="N223" s="238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133</v>
      </c>
      <c r="AU223" s="18" t="s">
        <v>85</v>
      </c>
    </row>
    <row r="224" s="13" customFormat="1">
      <c r="A224" s="13"/>
      <c r="B224" s="239"/>
      <c r="C224" s="240"/>
      <c r="D224" s="234" t="s">
        <v>135</v>
      </c>
      <c r="E224" s="241" t="s">
        <v>1</v>
      </c>
      <c r="F224" s="242" t="s">
        <v>245</v>
      </c>
      <c r="G224" s="240"/>
      <c r="H224" s="241" t="s">
        <v>1</v>
      </c>
      <c r="I224" s="243"/>
      <c r="J224" s="240"/>
      <c r="K224" s="240"/>
      <c r="L224" s="244"/>
      <c r="M224" s="245"/>
      <c r="N224" s="246"/>
      <c r="O224" s="246"/>
      <c r="P224" s="246"/>
      <c r="Q224" s="246"/>
      <c r="R224" s="246"/>
      <c r="S224" s="246"/>
      <c r="T224" s="24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8" t="s">
        <v>135</v>
      </c>
      <c r="AU224" s="248" t="s">
        <v>85</v>
      </c>
      <c r="AV224" s="13" t="s">
        <v>83</v>
      </c>
      <c r="AW224" s="13" t="s">
        <v>31</v>
      </c>
      <c r="AX224" s="13" t="s">
        <v>75</v>
      </c>
      <c r="AY224" s="248" t="s">
        <v>125</v>
      </c>
    </row>
    <row r="225" s="14" customFormat="1">
      <c r="A225" s="14"/>
      <c r="B225" s="249"/>
      <c r="C225" s="250"/>
      <c r="D225" s="234" t="s">
        <v>135</v>
      </c>
      <c r="E225" s="251" t="s">
        <v>1</v>
      </c>
      <c r="F225" s="252" t="s">
        <v>246</v>
      </c>
      <c r="G225" s="250"/>
      <c r="H225" s="253">
        <v>8</v>
      </c>
      <c r="I225" s="254"/>
      <c r="J225" s="250"/>
      <c r="K225" s="250"/>
      <c r="L225" s="255"/>
      <c r="M225" s="256"/>
      <c r="N225" s="257"/>
      <c r="O225" s="257"/>
      <c r="P225" s="257"/>
      <c r="Q225" s="257"/>
      <c r="R225" s="257"/>
      <c r="S225" s="257"/>
      <c r="T225" s="25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9" t="s">
        <v>135</v>
      </c>
      <c r="AU225" s="259" t="s">
        <v>85</v>
      </c>
      <c r="AV225" s="14" t="s">
        <v>85</v>
      </c>
      <c r="AW225" s="14" t="s">
        <v>31</v>
      </c>
      <c r="AX225" s="14" t="s">
        <v>83</v>
      </c>
      <c r="AY225" s="259" t="s">
        <v>125</v>
      </c>
    </row>
    <row r="226" s="2" customFormat="1" ht="24.15" customHeight="1">
      <c r="A226" s="39"/>
      <c r="B226" s="40"/>
      <c r="C226" s="220" t="s">
        <v>247</v>
      </c>
      <c r="D226" s="220" t="s">
        <v>127</v>
      </c>
      <c r="E226" s="221" t="s">
        <v>248</v>
      </c>
      <c r="F226" s="222" t="s">
        <v>249</v>
      </c>
      <c r="G226" s="223" t="s">
        <v>130</v>
      </c>
      <c r="H226" s="224">
        <v>1475.04</v>
      </c>
      <c r="I226" s="225"/>
      <c r="J226" s="226">
        <f>ROUND(I226*H226,2)</f>
        <v>0</v>
      </c>
      <c r="K226" s="227"/>
      <c r="L226" s="45"/>
      <c r="M226" s="228" t="s">
        <v>1</v>
      </c>
      <c r="N226" s="229" t="s">
        <v>40</v>
      </c>
      <c r="O226" s="92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131</v>
      </c>
      <c r="AT226" s="232" t="s">
        <v>127</v>
      </c>
      <c r="AU226" s="232" t="s">
        <v>85</v>
      </c>
      <c r="AY226" s="18" t="s">
        <v>125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83</v>
      </c>
      <c r="BK226" s="233">
        <f>ROUND(I226*H226,2)</f>
        <v>0</v>
      </c>
      <c r="BL226" s="18" t="s">
        <v>131</v>
      </c>
      <c r="BM226" s="232" t="s">
        <v>250</v>
      </c>
    </row>
    <row r="227" s="2" customFormat="1">
      <c r="A227" s="39"/>
      <c r="B227" s="40"/>
      <c r="C227" s="41"/>
      <c r="D227" s="234" t="s">
        <v>133</v>
      </c>
      <c r="E227" s="41"/>
      <c r="F227" s="235" t="s">
        <v>251</v>
      </c>
      <c r="G227" s="41"/>
      <c r="H227" s="41"/>
      <c r="I227" s="236"/>
      <c r="J227" s="41"/>
      <c r="K227" s="41"/>
      <c r="L227" s="45"/>
      <c r="M227" s="237"/>
      <c r="N227" s="238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133</v>
      </c>
      <c r="AU227" s="18" t="s">
        <v>85</v>
      </c>
    </row>
    <row r="228" s="13" customFormat="1">
      <c r="A228" s="13"/>
      <c r="B228" s="239"/>
      <c r="C228" s="240"/>
      <c r="D228" s="234" t="s">
        <v>135</v>
      </c>
      <c r="E228" s="241" t="s">
        <v>1</v>
      </c>
      <c r="F228" s="242" t="s">
        <v>252</v>
      </c>
      <c r="G228" s="240"/>
      <c r="H228" s="241" t="s">
        <v>1</v>
      </c>
      <c r="I228" s="243"/>
      <c r="J228" s="240"/>
      <c r="K228" s="240"/>
      <c r="L228" s="244"/>
      <c r="M228" s="245"/>
      <c r="N228" s="246"/>
      <c r="O228" s="246"/>
      <c r="P228" s="246"/>
      <c r="Q228" s="246"/>
      <c r="R228" s="246"/>
      <c r="S228" s="246"/>
      <c r="T228" s="24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8" t="s">
        <v>135</v>
      </c>
      <c r="AU228" s="248" t="s">
        <v>85</v>
      </c>
      <c r="AV228" s="13" t="s">
        <v>83</v>
      </c>
      <c r="AW228" s="13" t="s">
        <v>31</v>
      </c>
      <c r="AX228" s="13" t="s">
        <v>75</v>
      </c>
      <c r="AY228" s="248" t="s">
        <v>125</v>
      </c>
    </row>
    <row r="229" s="13" customFormat="1">
      <c r="A229" s="13"/>
      <c r="B229" s="239"/>
      <c r="C229" s="240"/>
      <c r="D229" s="234" t="s">
        <v>135</v>
      </c>
      <c r="E229" s="241" t="s">
        <v>1</v>
      </c>
      <c r="F229" s="242" t="s">
        <v>253</v>
      </c>
      <c r="G229" s="240"/>
      <c r="H229" s="241" t="s">
        <v>1</v>
      </c>
      <c r="I229" s="243"/>
      <c r="J229" s="240"/>
      <c r="K229" s="240"/>
      <c r="L229" s="244"/>
      <c r="M229" s="245"/>
      <c r="N229" s="246"/>
      <c r="O229" s="246"/>
      <c r="P229" s="246"/>
      <c r="Q229" s="246"/>
      <c r="R229" s="246"/>
      <c r="S229" s="246"/>
      <c r="T229" s="24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8" t="s">
        <v>135</v>
      </c>
      <c r="AU229" s="248" t="s">
        <v>85</v>
      </c>
      <c r="AV229" s="13" t="s">
        <v>83</v>
      </c>
      <c r="AW229" s="13" t="s">
        <v>31</v>
      </c>
      <c r="AX229" s="13" t="s">
        <v>75</v>
      </c>
      <c r="AY229" s="248" t="s">
        <v>125</v>
      </c>
    </row>
    <row r="230" s="14" customFormat="1">
      <c r="A230" s="14"/>
      <c r="B230" s="249"/>
      <c r="C230" s="250"/>
      <c r="D230" s="234" t="s">
        <v>135</v>
      </c>
      <c r="E230" s="251" t="s">
        <v>1</v>
      </c>
      <c r="F230" s="252" t="s">
        <v>254</v>
      </c>
      <c r="G230" s="250"/>
      <c r="H230" s="253">
        <v>1475.04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9" t="s">
        <v>135</v>
      </c>
      <c r="AU230" s="259" t="s">
        <v>85</v>
      </c>
      <c r="AV230" s="14" t="s">
        <v>85</v>
      </c>
      <c r="AW230" s="14" t="s">
        <v>31</v>
      </c>
      <c r="AX230" s="14" t="s">
        <v>83</v>
      </c>
      <c r="AY230" s="259" t="s">
        <v>125</v>
      </c>
    </row>
    <row r="231" s="2" customFormat="1" ht="21.75" customHeight="1">
      <c r="A231" s="39"/>
      <c r="B231" s="40"/>
      <c r="C231" s="220" t="s">
        <v>255</v>
      </c>
      <c r="D231" s="220" t="s">
        <v>127</v>
      </c>
      <c r="E231" s="221" t="s">
        <v>256</v>
      </c>
      <c r="F231" s="222" t="s">
        <v>257</v>
      </c>
      <c r="G231" s="223" t="s">
        <v>130</v>
      </c>
      <c r="H231" s="224">
        <v>144.80000000000001</v>
      </c>
      <c r="I231" s="225"/>
      <c r="J231" s="226">
        <f>ROUND(I231*H231,2)</f>
        <v>0</v>
      </c>
      <c r="K231" s="227"/>
      <c r="L231" s="45"/>
      <c r="M231" s="228" t="s">
        <v>1</v>
      </c>
      <c r="N231" s="229" t="s">
        <v>40</v>
      </c>
      <c r="O231" s="92"/>
      <c r="P231" s="230">
        <f>O231*H231</f>
        <v>0</v>
      </c>
      <c r="Q231" s="230">
        <v>0</v>
      </c>
      <c r="R231" s="230">
        <f>Q231*H231</f>
        <v>0</v>
      </c>
      <c r="S231" s="230">
        <v>0</v>
      </c>
      <c r="T231" s="23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2" t="s">
        <v>131</v>
      </c>
      <c r="AT231" s="232" t="s">
        <v>127</v>
      </c>
      <c r="AU231" s="232" t="s">
        <v>85</v>
      </c>
      <c r="AY231" s="18" t="s">
        <v>125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8" t="s">
        <v>83</v>
      </c>
      <c r="BK231" s="233">
        <f>ROUND(I231*H231,2)</f>
        <v>0</v>
      </c>
      <c r="BL231" s="18" t="s">
        <v>131</v>
      </c>
      <c r="BM231" s="232" t="s">
        <v>258</v>
      </c>
    </row>
    <row r="232" s="2" customFormat="1">
      <c r="A232" s="39"/>
      <c r="B232" s="40"/>
      <c r="C232" s="41"/>
      <c r="D232" s="234" t="s">
        <v>133</v>
      </c>
      <c r="E232" s="41"/>
      <c r="F232" s="235" t="s">
        <v>259</v>
      </c>
      <c r="G232" s="41"/>
      <c r="H232" s="41"/>
      <c r="I232" s="236"/>
      <c r="J232" s="41"/>
      <c r="K232" s="41"/>
      <c r="L232" s="45"/>
      <c r="M232" s="237"/>
      <c r="N232" s="238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133</v>
      </c>
      <c r="AU232" s="18" t="s">
        <v>85</v>
      </c>
    </row>
    <row r="233" s="13" customFormat="1">
      <c r="A233" s="13"/>
      <c r="B233" s="239"/>
      <c r="C233" s="240"/>
      <c r="D233" s="234" t="s">
        <v>135</v>
      </c>
      <c r="E233" s="241" t="s">
        <v>1</v>
      </c>
      <c r="F233" s="242" t="s">
        <v>260</v>
      </c>
      <c r="G233" s="240"/>
      <c r="H233" s="241" t="s">
        <v>1</v>
      </c>
      <c r="I233" s="243"/>
      <c r="J233" s="240"/>
      <c r="K233" s="240"/>
      <c r="L233" s="244"/>
      <c r="M233" s="245"/>
      <c r="N233" s="246"/>
      <c r="O233" s="246"/>
      <c r="P233" s="246"/>
      <c r="Q233" s="246"/>
      <c r="R233" s="246"/>
      <c r="S233" s="246"/>
      <c r="T233" s="24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8" t="s">
        <v>135</v>
      </c>
      <c r="AU233" s="248" t="s">
        <v>85</v>
      </c>
      <c r="AV233" s="13" t="s">
        <v>83</v>
      </c>
      <c r="AW233" s="13" t="s">
        <v>31</v>
      </c>
      <c r="AX233" s="13" t="s">
        <v>75</v>
      </c>
      <c r="AY233" s="248" t="s">
        <v>125</v>
      </c>
    </row>
    <row r="234" s="14" customFormat="1">
      <c r="A234" s="14"/>
      <c r="B234" s="249"/>
      <c r="C234" s="250"/>
      <c r="D234" s="234" t="s">
        <v>135</v>
      </c>
      <c r="E234" s="251" t="s">
        <v>1</v>
      </c>
      <c r="F234" s="252" t="s">
        <v>261</v>
      </c>
      <c r="G234" s="250"/>
      <c r="H234" s="253">
        <v>144.80000000000001</v>
      </c>
      <c r="I234" s="254"/>
      <c r="J234" s="250"/>
      <c r="K234" s="250"/>
      <c r="L234" s="255"/>
      <c r="M234" s="256"/>
      <c r="N234" s="257"/>
      <c r="O234" s="257"/>
      <c r="P234" s="257"/>
      <c r="Q234" s="257"/>
      <c r="R234" s="257"/>
      <c r="S234" s="257"/>
      <c r="T234" s="25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9" t="s">
        <v>135</v>
      </c>
      <c r="AU234" s="259" t="s">
        <v>85</v>
      </c>
      <c r="AV234" s="14" t="s">
        <v>85</v>
      </c>
      <c r="AW234" s="14" t="s">
        <v>31</v>
      </c>
      <c r="AX234" s="14" t="s">
        <v>83</v>
      </c>
      <c r="AY234" s="259" t="s">
        <v>125</v>
      </c>
    </row>
    <row r="235" s="2" customFormat="1" ht="16.5" customHeight="1">
      <c r="A235" s="39"/>
      <c r="B235" s="40"/>
      <c r="C235" s="220" t="s">
        <v>262</v>
      </c>
      <c r="D235" s="220" t="s">
        <v>127</v>
      </c>
      <c r="E235" s="221" t="s">
        <v>263</v>
      </c>
      <c r="F235" s="222" t="s">
        <v>264</v>
      </c>
      <c r="G235" s="223" t="s">
        <v>130</v>
      </c>
      <c r="H235" s="224">
        <v>144.80000000000001</v>
      </c>
      <c r="I235" s="225"/>
      <c r="J235" s="226">
        <f>ROUND(I235*H235,2)</f>
        <v>0</v>
      </c>
      <c r="K235" s="227"/>
      <c r="L235" s="45"/>
      <c r="M235" s="228" t="s">
        <v>1</v>
      </c>
      <c r="N235" s="229" t="s">
        <v>40</v>
      </c>
      <c r="O235" s="92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2" t="s">
        <v>131</v>
      </c>
      <c r="AT235" s="232" t="s">
        <v>127</v>
      </c>
      <c r="AU235" s="232" t="s">
        <v>85</v>
      </c>
      <c r="AY235" s="18" t="s">
        <v>125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8" t="s">
        <v>83</v>
      </c>
      <c r="BK235" s="233">
        <f>ROUND(I235*H235,2)</f>
        <v>0</v>
      </c>
      <c r="BL235" s="18" t="s">
        <v>131</v>
      </c>
      <c r="BM235" s="232" t="s">
        <v>265</v>
      </c>
    </row>
    <row r="236" s="2" customFormat="1">
      <c r="A236" s="39"/>
      <c r="B236" s="40"/>
      <c r="C236" s="41"/>
      <c r="D236" s="234" t="s">
        <v>133</v>
      </c>
      <c r="E236" s="41"/>
      <c r="F236" s="235" t="s">
        <v>266</v>
      </c>
      <c r="G236" s="41"/>
      <c r="H236" s="41"/>
      <c r="I236" s="236"/>
      <c r="J236" s="41"/>
      <c r="K236" s="41"/>
      <c r="L236" s="45"/>
      <c r="M236" s="237"/>
      <c r="N236" s="238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133</v>
      </c>
      <c r="AU236" s="18" t="s">
        <v>85</v>
      </c>
    </row>
    <row r="237" s="13" customFormat="1">
      <c r="A237" s="13"/>
      <c r="B237" s="239"/>
      <c r="C237" s="240"/>
      <c r="D237" s="234" t="s">
        <v>135</v>
      </c>
      <c r="E237" s="241" t="s">
        <v>1</v>
      </c>
      <c r="F237" s="242" t="s">
        <v>260</v>
      </c>
      <c r="G237" s="240"/>
      <c r="H237" s="241" t="s">
        <v>1</v>
      </c>
      <c r="I237" s="243"/>
      <c r="J237" s="240"/>
      <c r="K237" s="240"/>
      <c r="L237" s="244"/>
      <c r="M237" s="245"/>
      <c r="N237" s="246"/>
      <c r="O237" s="246"/>
      <c r="P237" s="246"/>
      <c r="Q237" s="246"/>
      <c r="R237" s="246"/>
      <c r="S237" s="246"/>
      <c r="T237" s="24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8" t="s">
        <v>135</v>
      </c>
      <c r="AU237" s="248" t="s">
        <v>85</v>
      </c>
      <c r="AV237" s="13" t="s">
        <v>83</v>
      </c>
      <c r="AW237" s="13" t="s">
        <v>31</v>
      </c>
      <c r="AX237" s="13" t="s">
        <v>75</v>
      </c>
      <c r="AY237" s="248" t="s">
        <v>125</v>
      </c>
    </row>
    <row r="238" s="14" customFormat="1">
      <c r="A238" s="14"/>
      <c r="B238" s="249"/>
      <c r="C238" s="250"/>
      <c r="D238" s="234" t="s">
        <v>135</v>
      </c>
      <c r="E238" s="251" t="s">
        <v>1</v>
      </c>
      <c r="F238" s="252" t="s">
        <v>261</v>
      </c>
      <c r="G238" s="250"/>
      <c r="H238" s="253">
        <v>144.80000000000001</v>
      </c>
      <c r="I238" s="254"/>
      <c r="J238" s="250"/>
      <c r="K238" s="250"/>
      <c r="L238" s="255"/>
      <c r="M238" s="256"/>
      <c r="N238" s="257"/>
      <c r="O238" s="257"/>
      <c r="P238" s="257"/>
      <c r="Q238" s="257"/>
      <c r="R238" s="257"/>
      <c r="S238" s="257"/>
      <c r="T238" s="25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9" t="s">
        <v>135</v>
      </c>
      <c r="AU238" s="259" t="s">
        <v>85</v>
      </c>
      <c r="AV238" s="14" t="s">
        <v>85</v>
      </c>
      <c r="AW238" s="14" t="s">
        <v>31</v>
      </c>
      <c r="AX238" s="14" t="s">
        <v>83</v>
      </c>
      <c r="AY238" s="259" t="s">
        <v>125</v>
      </c>
    </row>
    <row r="239" s="2" customFormat="1" ht="16.5" customHeight="1">
      <c r="A239" s="39"/>
      <c r="B239" s="40"/>
      <c r="C239" s="282" t="s">
        <v>267</v>
      </c>
      <c r="D239" s="282" t="s">
        <v>268</v>
      </c>
      <c r="E239" s="283" t="s">
        <v>269</v>
      </c>
      <c r="F239" s="284" t="s">
        <v>270</v>
      </c>
      <c r="G239" s="285" t="s">
        <v>271</v>
      </c>
      <c r="H239" s="286">
        <v>2.8959999999999999</v>
      </c>
      <c r="I239" s="287"/>
      <c r="J239" s="288">
        <f>ROUND(I239*H239,2)</f>
        <v>0</v>
      </c>
      <c r="K239" s="289"/>
      <c r="L239" s="290"/>
      <c r="M239" s="291" t="s">
        <v>1</v>
      </c>
      <c r="N239" s="292" t="s">
        <v>40</v>
      </c>
      <c r="O239" s="92"/>
      <c r="P239" s="230">
        <f>O239*H239</f>
        <v>0</v>
      </c>
      <c r="Q239" s="230">
        <v>0.001</v>
      </c>
      <c r="R239" s="230">
        <f>Q239*H239</f>
        <v>0.0028960000000000001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208</v>
      </c>
      <c r="AT239" s="232" t="s">
        <v>268</v>
      </c>
      <c r="AU239" s="232" t="s">
        <v>85</v>
      </c>
      <c r="AY239" s="18" t="s">
        <v>125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83</v>
      </c>
      <c r="BK239" s="233">
        <f>ROUND(I239*H239,2)</f>
        <v>0</v>
      </c>
      <c r="BL239" s="18" t="s">
        <v>131</v>
      </c>
      <c r="BM239" s="232" t="s">
        <v>272</v>
      </c>
    </row>
    <row r="240" s="2" customFormat="1">
      <c r="A240" s="39"/>
      <c r="B240" s="40"/>
      <c r="C240" s="41"/>
      <c r="D240" s="234" t="s">
        <v>133</v>
      </c>
      <c r="E240" s="41"/>
      <c r="F240" s="235" t="s">
        <v>270</v>
      </c>
      <c r="G240" s="41"/>
      <c r="H240" s="41"/>
      <c r="I240" s="236"/>
      <c r="J240" s="41"/>
      <c r="K240" s="41"/>
      <c r="L240" s="45"/>
      <c r="M240" s="237"/>
      <c r="N240" s="238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133</v>
      </c>
      <c r="AU240" s="18" t="s">
        <v>85</v>
      </c>
    </row>
    <row r="241" s="14" customFormat="1">
      <c r="A241" s="14"/>
      <c r="B241" s="249"/>
      <c r="C241" s="250"/>
      <c r="D241" s="234" t="s">
        <v>135</v>
      </c>
      <c r="E241" s="250"/>
      <c r="F241" s="252" t="s">
        <v>273</v>
      </c>
      <c r="G241" s="250"/>
      <c r="H241" s="253">
        <v>2.8959999999999999</v>
      </c>
      <c r="I241" s="254"/>
      <c r="J241" s="250"/>
      <c r="K241" s="250"/>
      <c r="L241" s="255"/>
      <c r="M241" s="256"/>
      <c r="N241" s="257"/>
      <c r="O241" s="257"/>
      <c r="P241" s="257"/>
      <c r="Q241" s="257"/>
      <c r="R241" s="257"/>
      <c r="S241" s="257"/>
      <c r="T241" s="25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9" t="s">
        <v>135</v>
      </c>
      <c r="AU241" s="259" t="s">
        <v>85</v>
      </c>
      <c r="AV241" s="14" t="s">
        <v>85</v>
      </c>
      <c r="AW241" s="14" t="s">
        <v>4</v>
      </c>
      <c r="AX241" s="14" t="s">
        <v>83</v>
      </c>
      <c r="AY241" s="259" t="s">
        <v>125</v>
      </c>
    </row>
    <row r="242" s="2" customFormat="1" ht="16.5" customHeight="1">
      <c r="A242" s="39"/>
      <c r="B242" s="40"/>
      <c r="C242" s="220" t="s">
        <v>274</v>
      </c>
      <c r="D242" s="220" t="s">
        <v>127</v>
      </c>
      <c r="E242" s="221" t="s">
        <v>275</v>
      </c>
      <c r="F242" s="222" t="s">
        <v>276</v>
      </c>
      <c r="G242" s="223" t="s">
        <v>130</v>
      </c>
      <c r="H242" s="224">
        <v>2473.0079999999998</v>
      </c>
      <c r="I242" s="225"/>
      <c r="J242" s="226">
        <f>ROUND(I242*H242,2)</f>
        <v>0</v>
      </c>
      <c r="K242" s="227"/>
      <c r="L242" s="45"/>
      <c r="M242" s="228" t="s">
        <v>1</v>
      </c>
      <c r="N242" s="229" t="s">
        <v>40</v>
      </c>
      <c r="O242" s="92"/>
      <c r="P242" s="230">
        <f>O242*H242</f>
        <v>0</v>
      </c>
      <c r="Q242" s="230">
        <v>0</v>
      </c>
      <c r="R242" s="230">
        <f>Q242*H242</f>
        <v>0</v>
      </c>
      <c r="S242" s="230">
        <v>0</v>
      </c>
      <c r="T242" s="23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2" t="s">
        <v>131</v>
      </c>
      <c r="AT242" s="232" t="s">
        <v>127</v>
      </c>
      <c r="AU242" s="232" t="s">
        <v>85</v>
      </c>
      <c r="AY242" s="18" t="s">
        <v>125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8" t="s">
        <v>83</v>
      </c>
      <c r="BK242" s="233">
        <f>ROUND(I242*H242,2)</f>
        <v>0</v>
      </c>
      <c r="BL242" s="18" t="s">
        <v>131</v>
      </c>
      <c r="BM242" s="232" t="s">
        <v>277</v>
      </c>
    </row>
    <row r="243" s="2" customFormat="1">
      <c r="A243" s="39"/>
      <c r="B243" s="40"/>
      <c r="C243" s="41"/>
      <c r="D243" s="234" t="s">
        <v>133</v>
      </c>
      <c r="E243" s="41"/>
      <c r="F243" s="235" t="s">
        <v>278</v>
      </c>
      <c r="G243" s="41"/>
      <c r="H243" s="41"/>
      <c r="I243" s="236"/>
      <c r="J243" s="41"/>
      <c r="K243" s="41"/>
      <c r="L243" s="45"/>
      <c r="M243" s="237"/>
      <c r="N243" s="238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133</v>
      </c>
      <c r="AU243" s="18" t="s">
        <v>85</v>
      </c>
    </row>
    <row r="244" s="13" customFormat="1">
      <c r="A244" s="13"/>
      <c r="B244" s="239"/>
      <c r="C244" s="240"/>
      <c r="D244" s="234" t="s">
        <v>135</v>
      </c>
      <c r="E244" s="241" t="s">
        <v>1</v>
      </c>
      <c r="F244" s="242" t="s">
        <v>279</v>
      </c>
      <c r="G244" s="240"/>
      <c r="H244" s="241" t="s">
        <v>1</v>
      </c>
      <c r="I244" s="243"/>
      <c r="J244" s="240"/>
      <c r="K244" s="240"/>
      <c r="L244" s="244"/>
      <c r="M244" s="245"/>
      <c r="N244" s="246"/>
      <c r="O244" s="246"/>
      <c r="P244" s="246"/>
      <c r="Q244" s="246"/>
      <c r="R244" s="246"/>
      <c r="S244" s="246"/>
      <c r="T244" s="24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8" t="s">
        <v>135</v>
      </c>
      <c r="AU244" s="248" t="s">
        <v>85</v>
      </c>
      <c r="AV244" s="13" t="s">
        <v>83</v>
      </c>
      <c r="AW244" s="13" t="s">
        <v>31</v>
      </c>
      <c r="AX244" s="13" t="s">
        <v>75</v>
      </c>
      <c r="AY244" s="248" t="s">
        <v>125</v>
      </c>
    </row>
    <row r="245" s="13" customFormat="1">
      <c r="A245" s="13"/>
      <c r="B245" s="239"/>
      <c r="C245" s="240"/>
      <c r="D245" s="234" t="s">
        <v>135</v>
      </c>
      <c r="E245" s="241" t="s">
        <v>1</v>
      </c>
      <c r="F245" s="242" t="s">
        <v>137</v>
      </c>
      <c r="G245" s="240"/>
      <c r="H245" s="241" t="s">
        <v>1</v>
      </c>
      <c r="I245" s="243"/>
      <c r="J245" s="240"/>
      <c r="K245" s="240"/>
      <c r="L245" s="244"/>
      <c r="M245" s="245"/>
      <c r="N245" s="246"/>
      <c r="O245" s="246"/>
      <c r="P245" s="246"/>
      <c r="Q245" s="246"/>
      <c r="R245" s="246"/>
      <c r="S245" s="246"/>
      <c r="T245" s="24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8" t="s">
        <v>135</v>
      </c>
      <c r="AU245" s="248" t="s">
        <v>85</v>
      </c>
      <c r="AV245" s="13" t="s">
        <v>83</v>
      </c>
      <c r="AW245" s="13" t="s">
        <v>31</v>
      </c>
      <c r="AX245" s="13" t="s">
        <v>75</v>
      </c>
      <c r="AY245" s="248" t="s">
        <v>125</v>
      </c>
    </row>
    <row r="246" s="14" customFormat="1">
      <c r="A246" s="14"/>
      <c r="B246" s="249"/>
      <c r="C246" s="250"/>
      <c r="D246" s="234" t="s">
        <v>135</v>
      </c>
      <c r="E246" s="251" t="s">
        <v>1</v>
      </c>
      <c r="F246" s="252" t="s">
        <v>280</v>
      </c>
      <c r="G246" s="250"/>
      <c r="H246" s="253">
        <v>48.549999999999997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9" t="s">
        <v>135</v>
      </c>
      <c r="AU246" s="259" t="s">
        <v>85</v>
      </c>
      <c r="AV246" s="14" t="s">
        <v>85</v>
      </c>
      <c r="AW246" s="14" t="s">
        <v>31</v>
      </c>
      <c r="AX246" s="14" t="s">
        <v>75</v>
      </c>
      <c r="AY246" s="259" t="s">
        <v>125</v>
      </c>
    </row>
    <row r="247" s="14" customFormat="1">
      <c r="A247" s="14"/>
      <c r="B247" s="249"/>
      <c r="C247" s="250"/>
      <c r="D247" s="234" t="s">
        <v>135</v>
      </c>
      <c r="E247" s="251" t="s">
        <v>1</v>
      </c>
      <c r="F247" s="252" t="s">
        <v>281</v>
      </c>
      <c r="G247" s="250"/>
      <c r="H247" s="253">
        <v>115.56399999999999</v>
      </c>
      <c r="I247" s="254"/>
      <c r="J247" s="250"/>
      <c r="K247" s="250"/>
      <c r="L247" s="255"/>
      <c r="M247" s="256"/>
      <c r="N247" s="257"/>
      <c r="O247" s="257"/>
      <c r="P247" s="257"/>
      <c r="Q247" s="257"/>
      <c r="R247" s="257"/>
      <c r="S247" s="257"/>
      <c r="T247" s="25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9" t="s">
        <v>135</v>
      </c>
      <c r="AU247" s="259" t="s">
        <v>85</v>
      </c>
      <c r="AV247" s="14" t="s">
        <v>85</v>
      </c>
      <c r="AW247" s="14" t="s">
        <v>31</v>
      </c>
      <c r="AX247" s="14" t="s">
        <v>75</v>
      </c>
      <c r="AY247" s="259" t="s">
        <v>125</v>
      </c>
    </row>
    <row r="248" s="14" customFormat="1">
      <c r="A248" s="14"/>
      <c r="B248" s="249"/>
      <c r="C248" s="250"/>
      <c r="D248" s="234" t="s">
        <v>135</v>
      </c>
      <c r="E248" s="251" t="s">
        <v>1</v>
      </c>
      <c r="F248" s="252" t="s">
        <v>282</v>
      </c>
      <c r="G248" s="250"/>
      <c r="H248" s="253">
        <v>112.289</v>
      </c>
      <c r="I248" s="254"/>
      <c r="J248" s="250"/>
      <c r="K248" s="250"/>
      <c r="L248" s="255"/>
      <c r="M248" s="256"/>
      <c r="N248" s="257"/>
      <c r="O248" s="257"/>
      <c r="P248" s="257"/>
      <c r="Q248" s="257"/>
      <c r="R248" s="257"/>
      <c r="S248" s="257"/>
      <c r="T248" s="25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9" t="s">
        <v>135</v>
      </c>
      <c r="AU248" s="259" t="s">
        <v>85</v>
      </c>
      <c r="AV248" s="14" t="s">
        <v>85</v>
      </c>
      <c r="AW248" s="14" t="s">
        <v>31</v>
      </c>
      <c r="AX248" s="14" t="s">
        <v>75</v>
      </c>
      <c r="AY248" s="259" t="s">
        <v>125</v>
      </c>
    </row>
    <row r="249" s="14" customFormat="1">
      <c r="A249" s="14"/>
      <c r="B249" s="249"/>
      <c r="C249" s="250"/>
      <c r="D249" s="234" t="s">
        <v>135</v>
      </c>
      <c r="E249" s="251" t="s">
        <v>1</v>
      </c>
      <c r="F249" s="252" t="s">
        <v>283</v>
      </c>
      <c r="G249" s="250"/>
      <c r="H249" s="253">
        <v>110.366</v>
      </c>
      <c r="I249" s="254"/>
      <c r="J249" s="250"/>
      <c r="K249" s="250"/>
      <c r="L249" s="255"/>
      <c r="M249" s="256"/>
      <c r="N249" s="257"/>
      <c r="O249" s="257"/>
      <c r="P249" s="257"/>
      <c r="Q249" s="257"/>
      <c r="R249" s="257"/>
      <c r="S249" s="257"/>
      <c r="T249" s="25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9" t="s">
        <v>135</v>
      </c>
      <c r="AU249" s="259" t="s">
        <v>85</v>
      </c>
      <c r="AV249" s="14" t="s">
        <v>85</v>
      </c>
      <c r="AW249" s="14" t="s">
        <v>31</v>
      </c>
      <c r="AX249" s="14" t="s">
        <v>75</v>
      </c>
      <c r="AY249" s="259" t="s">
        <v>125</v>
      </c>
    </row>
    <row r="250" s="14" customFormat="1">
      <c r="A250" s="14"/>
      <c r="B250" s="249"/>
      <c r="C250" s="250"/>
      <c r="D250" s="234" t="s">
        <v>135</v>
      </c>
      <c r="E250" s="251" t="s">
        <v>1</v>
      </c>
      <c r="F250" s="252" t="s">
        <v>284</v>
      </c>
      <c r="G250" s="250"/>
      <c r="H250" s="253">
        <v>70.436999999999998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9" t="s">
        <v>135</v>
      </c>
      <c r="AU250" s="259" t="s">
        <v>85</v>
      </c>
      <c r="AV250" s="14" t="s">
        <v>85</v>
      </c>
      <c r="AW250" s="14" t="s">
        <v>31</v>
      </c>
      <c r="AX250" s="14" t="s">
        <v>75</v>
      </c>
      <c r="AY250" s="259" t="s">
        <v>125</v>
      </c>
    </row>
    <row r="251" s="14" customFormat="1">
      <c r="A251" s="14"/>
      <c r="B251" s="249"/>
      <c r="C251" s="250"/>
      <c r="D251" s="234" t="s">
        <v>135</v>
      </c>
      <c r="E251" s="251" t="s">
        <v>1</v>
      </c>
      <c r="F251" s="252" t="s">
        <v>285</v>
      </c>
      <c r="G251" s="250"/>
      <c r="H251" s="253">
        <v>107.428</v>
      </c>
      <c r="I251" s="254"/>
      <c r="J251" s="250"/>
      <c r="K251" s="250"/>
      <c r="L251" s="255"/>
      <c r="M251" s="256"/>
      <c r="N251" s="257"/>
      <c r="O251" s="257"/>
      <c r="P251" s="257"/>
      <c r="Q251" s="257"/>
      <c r="R251" s="257"/>
      <c r="S251" s="257"/>
      <c r="T251" s="25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9" t="s">
        <v>135</v>
      </c>
      <c r="AU251" s="259" t="s">
        <v>85</v>
      </c>
      <c r="AV251" s="14" t="s">
        <v>85</v>
      </c>
      <c r="AW251" s="14" t="s">
        <v>31</v>
      </c>
      <c r="AX251" s="14" t="s">
        <v>75</v>
      </c>
      <c r="AY251" s="259" t="s">
        <v>125</v>
      </c>
    </row>
    <row r="252" s="14" customFormat="1">
      <c r="A252" s="14"/>
      <c r="B252" s="249"/>
      <c r="C252" s="250"/>
      <c r="D252" s="234" t="s">
        <v>135</v>
      </c>
      <c r="E252" s="251" t="s">
        <v>1</v>
      </c>
      <c r="F252" s="252" t="s">
        <v>286</v>
      </c>
      <c r="G252" s="250"/>
      <c r="H252" s="253">
        <v>64.777000000000001</v>
      </c>
      <c r="I252" s="254"/>
      <c r="J252" s="250"/>
      <c r="K252" s="250"/>
      <c r="L252" s="255"/>
      <c r="M252" s="256"/>
      <c r="N252" s="257"/>
      <c r="O252" s="257"/>
      <c r="P252" s="257"/>
      <c r="Q252" s="257"/>
      <c r="R252" s="257"/>
      <c r="S252" s="257"/>
      <c r="T252" s="25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9" t="s">
        <v>135</v>
      </c>
      <c r="AU252" s="259" t="s">
        <v>85</v>
      </c>
      <c r="AV252" s="14" t="s">
        <v>85</v>
      </c>
      <c r="AW252" s="14" t="s">
        <v>31</v>
      </c>
      <c r="AX252" s="14" t="s">
        <v>75</v>
      </c>
      <c r="AY252" s="259" t="s">
        <v>125</v>
      </c>
    </row>
    <row r="253" s="14" customFormat="1">
      <c r="A253" s="14"/>
      <c r="B253" s="249"/>
      <c r="C253" s="250"/>
      <c r="D253" s="234" t="s">
        <v>135</v>
      </c>
      <c r="E253" s="251" t="s">
        <v>1</v>
      </c>
      <c r="F253" s="252" t="s">
        <v>287</v>
      </c>
      <c r="G253" s="250"/>
      <c r="H253" s="253">
        <v>40.381</v>
      </c>
      <c r="I253" s="254"/>
      <c r="J253" s="250"/>
      <c r="K253" s="250"/>
      <c r="L253" s="255"/>
      <c r="M253" s="256"/>
      <c r="N253" s="257"/>
      <c r="O253" s="257"/>
      <c r="P253" s="257"/>
      <c r="Q253" s="257"/>
      <c r="R253" s="257"/>
      <c r="S253" s="257"/>
      <c r="T253" s="25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9" t="s">
        <v>135</v>
      </c>
      <c r="AU253" s="259" t="s">
        <v>85</v>
      </c>
      <c r="AV253" s="14" t="s">
        <v>85</v>
      </c>
      <c r="AW253" s="14" t="s">
        <v>31</v>
      </c>
      <c r="AX253" s="14" t="s">
        <v>75</v>
      </c>
      <c r="AY253" s="259" t="s">
        <v>125</v>
      </c>
    </row>
    <row r="254" s="14" customFormat="1">
      <c r="A254" s="14"/>
      <c r="B254" s="249"/>
      <c r="C254" s="250"/>
      <c r="D254" s="234" t="s">
        <v>135</v>
      </c>
      <c r="E254" s="251" t="s">
        <v>1</v>
      </c>
      <c r="F254" s="252" t="s">
        <v>288</v>
      </c>
      <c r="G254" s="250"/>
      <c r="H254" s="253">
        <v>40.216000000000001</v>
      </c>
      <c r="I254" s="254"/>
      <c r="J254" s="250"/>
      <c r="K254" s="250"/>
      <c r="L254" s="255"/>
      <c r="M254" s="256"/>
      <c r="N254" s="257"/>
      <c r="O254" s="257"/>
      <c r="P254" s="257"/>
      <c r="Q254" s="257"/>
      <c r="R254" s="257"/>
      <c r="S254" s="257"/>
      <c r="T254" s="25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9" t="s">
        <v>135</v>
      </c>
      <c r="AU254" s="259" t="s">
        <v>85</v>
      </c>
      <c r="AV254" s="14" t="s">
        <v>85</v>
      </c>
      <c r="AW254" s="14" t="s">
        <v>31</v>
      </c>
      <c r="AX254" s="14" t="s">
        <v>75</v>
      </c>
      <c r="AY254" s="259" t="s">
        <v>125</v>
      </c>
    </row>
    <row r="255" s="14" customFormat="1">
      <c r="A255" s="14"/>
      <c r="B255" s="249"/>
      <c r="C255" s="250"/>
      <c r="D255" s="234" t="s">
        <v>135</v>
      </c>
      <c r="E255" s="251" t="s">
        <v>1</v>
      </c>
      <c r="F255" s="252" t="s">
        <v>289</v>
      </c>
      <c r="G255" s="250"/>
      <c r="H255" s="253">
        <v>77.748000000000005</v>
      </c>
      <c r="I255" s="254"/>
      <c r="J255" s="250"/>
      <c r="K255" s="250"/>
      <c r="L255" s="255"/>
      <c r="M255" s="256"/>
      <c r="N255" s="257"/>
      <c r="O255" s="257"/>
      <c r="P255" s="257"/>
      <c r="Q255" s="257"/>
      <c r="R255" s="257"/>
      <c r="S255" s="257"/>
      <c r="T255" s="25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9" t="s">
        <v>135</v>
      </c>
      <c r="AU255" s="259" t="s">
        <v>85</v>
      </c>
      <c r="AV255" s="14" t="s">
        <v>85</v>
      </c>
      <c r="AW255" s="14" t="s">
        <v>31</v>
      </c>
      <c r="AX255" s="14" t="s">
        <v>75</v>
      </c>
      <c r="AY255" s="259" t="s">
        <v>125</v>
      </c>
    </row>
    <row r="256" s="14" customFormat="1">
      <c r="A256" s="14"/>
      <c r="B256" s="249"/>
      <c r="C256" s="250"/>
      <c r="D256" s="234" t="s">
        <v>135</v>
      </c>
      <c r="E256" s="251" t="s">
        <v>1</v>
      </c>
      <c r="F256" s="252" t="s">
        <v>290</v>
      </c>
      <c r="G256" s="250"/>
      <c r="H256" s="253">
        <v>60.173999999999999</v>
      </c>
      <c r="I256" s="254"/>
      <c r="J256" s="250"/>
      <c r="K256" s="250"/>
      <c r="L256" s="255"/>
      <c r="M256" s="256"/>
      <c r="N256" s="257"/>
      <c r="O256" s="257"/>
      <c r="P256" s="257"/>
      <c r="Q256" s="257"/>
      <c r="R256" s="257"/>
      <c r="S256" s="257"/>
      <c r="T256" s="25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9" t="s">
        <v>135</v>
      </c>
      <c r="AU256" s="259" t="s">
        <v>85</v>
      </c>
      <c r="AV256" s="14" t="s">
        <v>85</v>
      </c>
      <c r="AW256" s="14" t="s">
        <v>31</v>
      </c>
      <c r="AX256" s="14" t="s">
        <v>75</v>
      </c>
      <c r="AY256" s="259" t="s">
        <v>125</v>
      </c>
    </row>
    <row r="257" s="14" customFormat="1">
      <c r="A257" s="14"/>
      <c r="B257" s="249"/>
      <c r="C257" s="250"/>
      <c r="D257" s="234" t="s">
        <v>135</v>
      </c>
      <c r="E257" s="251" t="s">
        <v>1</v>
      </c>
      <c r="F257" s="252" t="s">
        <v>291</v>
      </c>
      <c r="G257" s="250"/>
      <c r="H257" s="253">
        <v>124.761</v>
      </c>
      <c r="I257" s="254"/>
      <c r="J257" s="250"/>
      <c r="K257" s="250"/>
      <c r="L257" s="255"/>
      <c r="M257" s="256"/>
      <c r="N257" s="257"/>
      <c r="O257" s="257"/>
      <c r="P257" s="257"/>
      <c r="Q257" s="257"/>
      <c r="R257" s="257"/>
      <c r="S257" s="257"/>
      <c r="T257" s="25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9" t="s">
        <v>135</v>
      </c>
      <c r="AU257" s="259" t="s">
        <v>85</v>
      </c>
      <c r="AV257" s="14" t="s">
        <v>85</v>
      </c>
      <c r="AW257" s="14" t="s">
        <v>31</v>
      </c>
      <c r="AX257" s="14" t="s">
        <v>75</v>
      </c>
      <c r="AY257" s="259" t="s">
        <v>125</v>
      </c>
    </row>
    <row r="258" s="14" customFormat="1">
      <c r="A258" s="14"/>
      <c r="B258" s="249"/>
      <c r="C258" s="250"/>
      <c r="D258" s="234" t="s">
        <v>135</v>
      </c>
      <c r="E258" s="251" t="s">
        <v>1</v>
      </c>
      <c r="F258" s="252" t="s">
        <v>292</v>
      </c>
      <c r="G258" s="250"/>
      <c r="H258" s="253">
        <v>126.742</v>
      </c>
      <c r="I258" s="254"/>
      <c r="J258" s="250"/>
      <c r="K258" s="250"/>
      <c r="L258" s="255"/>
      <c r="M258" s="256"/>
      <c r="N258" s="257"/>
      <c r="O258" s="257"/>
      <c r="P258" s="257"/>
      <c r="Q258" s="257"/>
      <c r="R258" s="257"/>
      <c r="S258" s="257"/>
      <c r="T258" s="25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9" t="s">
        <v>135</v>
      </c>
      <c r="AU258" s="259" t="s">
        <v>85</v>
      </c>
      <c r="AV258" s="14" t="s">
        <v>85</v>
      </c>
      <c r="AW258" s="14" t="s">
        <v>31</v>
      </c>
      <c r="AX258" s="14" t="s">
        <v>75</v>
      </c>
      <c r="AY258" s="259" t="s">
        <v>125</v>
      </c>
    </row>
    <row r="259" s="14" customFormat="1">
      <c r="A259" s="14"/>
      <c r="B259" s="249"/>
      <c r="C259" s="250"/>
      <c r="D259" s="234" t="s">
        <v>135</v>
      </c>
      <c r="E259" s="251" t="s">
        <v>1</v>
      </c>
      <c r="F259" s="252" t="s">
        <v>293</v>
      </c>
      <c r="G259" s="250"/>
      <c r="H259" s="253">
        <v>134.87200000000001</v>
      </c>
      <c r="I259" s="254"/>
      <c r="J259" s="250"/>
      <c r="K259" s="250"/>
      <c r="L259" s="255"/>
      <c r="M259" s="256"/>
      <c r="N259" s="257"/>
      <c r="O259" s="257"/>
      <c r="P259" s="257"/>
      <c r="Q259" s="257"/>
      <c r="R259" s="257"/>
      <c r="S259" s="257"/>
      <c r="T259" s="25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9" t="s">
        <v>135</v>
      </c>
      <c r="AU259" s="259" t="s">
        <v>85</v>
      </c>
      <c r="AV259" s="14" t="s">
        <v>85</v>
      </c>
      <c r="AW259" s="14" t="s">
        <v>31</v>
      </c>
      <c r="AX259" s="14" t="s">
        <v>75</v>
      </c>
      <c r="AY259" s="259" t="s">
        <v>125</v>
      </c>
    </row>
    <row r="260" s="14" customFormat="1">
      <c r="A260" s="14"/>
      <c r="B260" s="249"/>
      <c r="C260" s="250"/>
      <c r="D260" s="234" t="s">
        <v>135</v>
      </c>
      <c r="E260" s="251" t="s">
        <v>1</v>
      </c>
      <c r="F260" s="252" t="s">
        <v>294</v>
      </c>
      <c r="G260" s="250"/>
      <c r="H260" s="253">
        <v>129.13200000000001</v>
      </c>
      <c r="I260" s="254"/>
      <c r="J260" s="250"/>
      <c r="K260" s="250"/>
      <c r="L260" s="255"/>
      <c r="M260" s="256"/>
      <c r="N260" s="257"/>
      <c r="O260" s="257"/>
      <c r="P260" s="257"/>
      <c r="Q260" s="257"/>
      <c r="R260" s="257"/>
      <c r="S260" s="257"/>
      <c r="T260" s="25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9" t="s">
        <v>135</v>
      </c>
      <c r="AU260" s="259" t="s">
        <v>85</v>
      </c>
      <c r="AV260" s="14" t="s">
        <v>85</v>
      </c>
      <c r="AW260" s="14" t="s">
        <v>31</v>
      </c>
      <c r="AX260" s="14" t="s">
        <v>75</v>
      </c>
      <c r="AY260" s="259" t="s">
        <v>125</v>
      </c>
    </row>
    <row r="261" s="14" customFormat="1">
      <c r="A261" s="14"/>
      <c r="B261" s="249"/>
      <c r="C261" s="250"/>
      <c r="D261" s="234" t="s">
        <v>135</v>
      </c>
      <c r="E261" s="251" t="s">
        <v>1</v>
      </c>
      <c r="F261" s="252" t="s">
        <v>295</v>
      </c>
      <c r="G261" s="250"/>
      <c r="H261" s="253">
        <v>137.78299999999999</v>
      </c>
      <c r="I261" s="254"/>
      <c r="J261" s="250"/>
      <c r="K261" s="250"/>
      <c r="L261" s="255"/>
      <c r="M261" s="256"/>
      <c r="N261" s="257"/>
      <c r="O261" s="257"/>
      <c r="P261" s="257"/>
      <c r="Q261" s="257"/>
      <c r="R261" s="257"/>
      <c r="S261" s="257"/>
      <c r="T261" s="25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9" t="s">
        <v>135</v>
      </c>
      <c r="AU261" s="259" t="s">
        <v>85</v>
      </c>
      <c r="AV261" s="14" t="s">
        <v>85</v>
      </c>
      <c r="AW261" s="14" t="s">
        <v>31</v>
      </c>
      <c r="AX261" s="14" t="s">
        <v>75</v>
      </c>
      <c r="AY261" s="259" t="s">
        <v>125</v>
      </c>
    </row>
    <row r="262" s="14" customFormat="1">
      <c r="A262" s="14"/>
      <c r="B262" s="249"/>
      <c r="C262" s="250"/>
      <c r="D262" s="234" t="s">
        <v>135</v>
      </c>
      <c r="E262" s="251" t="s">
        <v>1</v>
      </c>
      <c r="F262" s="252" t="s">
        <v>296</v>
      </c>
      <c r="G262" s="250"/>
      <c r="H262" s="253">
        <v>139.37299999999999</v>
      </c>
      <c r="I262" s="254"/>
      <c r="J262" s="250"/>
      <c r="K262" s="250"/>
      <c r="L262" s="255"/>
      <c r="M262" s="256"/>
      <c r="N262" s="257"/>
      <c r="O262" s="257"/>
      <c r="P262" s="257"/>
      <c r="Q262" s="257"/>
      <c r="R262" s="257"/>
      <c r="S262" s="257"/>
      <c r="T262" s="25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9" t="s">
        <v>135</v>
      </c>
      <c r="AU262" s="259" t="s">
        <v>85</v>
      </c>
      <c r="AV262" s="14" t="s">
        <v>85</v>
      </c>
      <c r="AW262" s="14" t="s">
        <v>31</v>
      </c>
      <c r="AX262" s="14" t="s">
        <v>75</v>
      </c>
      <c r="AY262" s="259" t="s">
        <v>125</v>
      </c>
    </row>
    <row r="263" s="14" customFormat="1">
      <c r="A263" s="14"/>
      <c r="B263" s="249"/>
      <c r="C263" s="250"/>
      <c r="D263" s="234" t="s">
        <v>135</v>
      </c>
      <c r="E263" s="251" t="s">
        <v>1</v>
      </c>
      <c r="F263" s="252" t="s">
        <v>297</v>
      </c>
      <c r="G263" s="250"/>
      <c r="H263" s="253">
        <v>145.731</v>
      </c>
      <c r="I263" s="254"/>
      <c r="J263" s="250"/>
      <c r="K263" s="250"/>
      <c r="L263" s="255"/>
      <c r="M263" s="256"/>
      <c r="N263" s="257"/>
      <c r="O263" s="257"/>
      <c r="P263" s="257"/>
      <c r="Q263" s="257"/>
      <c r="R263" s="257"/>
      <c r="S263" s="257"/>
      <c r="T263" s="25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9" t="s">
        <v>135</v>
      </c>
      <c r="AU263" s="259" t="s">
        <v>85</v>
      </c>
      <c r="AV263" s="14" t="s">
        <v>85</v>
      </c>
      <c r="AW263" s="14" t="s">
        <v>31</v>
      </c>
      <c r="AX263" s="14" t="s">
        <v>75</v>
      </c>
      <c r="AY263" s="259" t="s">
        <v>125</v>
      </c>
    </row>
    <row r="264" s="14" customFormat="1">
      <c r="A264" s="14"/>
      <c r="B264" s="249"/>
      <c r="C264" s="250"/>
      <c r="D264" s="234" t="s">
        <v>135</v>
      </c>
      <c r="E264" s="251" t="s">
        <v>1</v>
      </c>
      <c r="F264" s="252" t="s">
        <v>298</v>
      </c>
      <c r="G264" s="250"/>
      <c r="H264" s="253">
        <v>161.95099999999999</v>
      </c>
      <c r="I264" s="254"/>
      <c r="J264" s="250"/>
      <c r="K264" s="250"/>
      <c r="L264" s="255"/>
      <c r="M264" s="256"/>
      <c r="N264" s="257"/>
      <c r="O264" s="257"/>
      <c r="P264" s="257"/>
      <c r="Q264" s="257"/>
      <c r="R264" s="257"/>
      <c r="S264" s="257"/>
      <c r="T264" s="25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9" t="s">
        <v>135</v>
      </c>
      <c r="AU264" s="259" t="s">
        <v>85</v>
      </c>
      <c r="AV264" s="14" t="s">
        <v>85</v>
      </c>
      <c r="AW264" s="14" t="s">
        <v>31</v>
      </c>
      <c r="AX264" s="14" t="s">
        <v>75</v>
      </c>
      <c r="AY264" s="259" t="s">
        <v>125</v>
      </c>
    </row>
    <row r="265" s="14" customFormat="1">
      <c r="A265" s="14"/>
      <c r="B265" s="249"/>
      <c r="C265" s="250"/>
      <c r="D265" s="234" t="s">
        <v>135</v>
      </c>
      <c r="E265" s="251" t="s">
        <v>1</v>
      </c>
      <c r="F265" s="252" t="s">
        <v>299</v>
      </c>
      <c r="G265" s="250"/>
      <c r="H265" s="253">
        <v>123.786</v>
      </c>
      <c r="I265" s="254"/>
      <c r="J265" s="250"/>
      <c r="K265" s="250"/>
      <c r="L265" s="255"/>
      <c r="M265" s="256"/>
      <c r="N265" s="257"/>
      <c r="O265" s="257"/>
      <c r="P265" s="257"/>
      <c r="Q265" s="257"/>
      <c r="R265" s="257"/>
      <c r="S265" s="257"/>
      <c r="T265" s="25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9" t="s">
        <v>135</v>
      </c>
      <c r="AU265" s="259" t="s">
        <v>85</v>
      </c>
      <c r="AV265" s="14" t="s">
        <v>85</v>
      </c>
      <c r="AW265" s="14" t="s">
        <v>31</v>
      </c>
      <c r="AX265" s="14" t="s">
        <v>75</v>
      </c>
      <c r="AY265" s="259" t="s">
        <v>125</v>
      </c>
    </row>
    <row r="266" s="14" customFormat="1">
      <c r="A266" s="14"/>
      <c r="B266" s="249"/>
      <c r="C266" s="250"/>
      <c r="D266" s="234" t="s">
        <v>135</v>
      </c>
      <c r="E266" s="251" t="s">
        <v>1</v>
      </c>
      <c r="F266" s="252" t="s">
        <v>300</v>
      </c>
      <c r="G266" s="250"/>
      <c r="H266" s="253">
        <v>127.435</v>
      </c>
      <c r="I266" s="254"/>
      <c r="J266" s="250"/>
      <c r="K266" s="250"/>
      <c r="L266" s="255"/>
      <c r="M266" s="256"/>
      <c r="N266" s="257"/>
      <c r="O266" s="257"/>
      <c r="P266" s="257"/>
      <c r="Q266" s="257"/>
      <c r="R266" s="257"/>
      <c r="S266" s="257"/>
      <c r="T266" s="25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9" t="s">
        <v>135</v>
      </c>
      <c r="AU266" s="259" t="s">
        <v>85</v>
      </c>
      <c r="AV266" s="14" t="s">
        <v>85</v>
      </c>
      <c r="AW266" s="14" t="s">
        <v>31</v>
      </c>
      <c r="AX266" s="14" t="s">
        <v>75</v>
      </c>
      <c r="AY266" s="259" t="s">
        <v>125</v>
      </c>
    </row>
    <row r="267" s="14" customFormat="1">
      <c r="A267" s="14"/>
      <c r="B267" s="249"/>
      <c r="C267" s="250"/>
      <c r="D267" s="234" t="s">
        <v>135</v>
      </c>
      <c r="E267" s="251" t="s">
        <v>1</v>
      </c>
      <c r="F267" s="252" t="s">
        <v>301</v>
      </c>
      <c r="G267" s="250"/>
      <c r="H267" s="253">
        <v>109.736</v>
      </c>
      <c r="I267" s="254"/>
      <c r="J267" s="250"/>
      <c r="K267" s="250"/>
      <c r="L267" s="255"/>
      <c r="M267" s="256"/>
      <c r="N267" s="257"/>
      <c r="O267" s="257"/>
      <c r="P267" s="257"/>
      <c r="Q267" s="257"/>
      <c r="R267" s="257"/>
      <c r="S267" s="257"/>
      <c r="T267" s="25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9" t="s">
        <v>135</v>
      </c>
      <c r="AU267" s="259" t="s">
        <v>85</v>
      </c>
      <c r="AV267" s="14" t="s">
        <v>85</v>
      </c>
      <c r="AW267" s="14" t="s">
        <v>31</v>
      </c>
      <c r="AX267" s="14" t="s">
        <v>75</v>
      </c>
      <c r="AY267" s="259" t="s">
        <v>125</v>
      </c>
    </row>
    <row r="268" s="14" customFormat="1">
      <c r="A268" s="14"/>
      <c r="B268" s="249"/>
      <c r="C268" s="250"/>
      <c r="D268" s="234" t="s">
        <v>135</v>
      </c>
      <c r="E268" s="251" t="s">
        <v>1</v>
      </c>
      <c r="F268" s="252" t="s">
        <v>302</v>
      </c>
      <c r="G268" s="250"/>
      <c r="H268" s="253">
        <v>104.908</v>
      </c>
      <c r="I268" s="254"/>
      <c r="J268" s="250"/>
      <c r="K268" s="250"/>
      <c r="L268" s="255"/>
      <c r="M268" s="256"/>
      <c r="N268" s="257"/>
      <c r="O268" s="257"/>
      <c r="P268" s="257"/>
      <c r="Q268" s="257"/>
      <c r="R268" s="257"/>
      <c r="S268" s="257"/>
      <c r="T268" s="25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9" t="s">
        <v>135</v>
      </c>
      <c r="AU268" s="259" t="s">
        <v>85</v>
      </c>
      <c r="AV268" s="14" t="s">
        <v>85</v>
      </c>
      <c r="AW268" s="14" t="s">
        <v>31</v>
      </c>
      <c r="AX268" s="14" t="s">
        <v>75</v>
      </c>
      <c r="AY268" s="259" t="s">
        <v>125</v>
      </c>
    </row>
    <row r="269" s="14" customFormat="1">
      <c r="A269" s="14"/>
      <c r="B269" s="249"/>
      <c r="C269" s="250"/>
      <c r="D269" s="234" t="s">
        <v>135</v>
      </c>
      <c r="E269" s="251" t="s">
        <v>1</v>
      </c>
      <c r="F269" s="252" t="s">
        <v>303</v>
      </c>
      <c r="G269" s="250"/>
      <c r="H269" s="253">
        <v>35.006</v>
      </c>
      <c r="I269" s="254"/>
      <c r="J269" s="250"/>
      <c r="K269" s="250"/>
      <c r="L269" s="255"/>
      <c r="M269" s="256"/>
      <c r="N269" s="257"/>
      <c r="O269" s="257"/>
      <c r="P269" s="257"/>
      <c r="Q269" s="257"/>
      <c r="R269" s="257"/>
      <c r="S269" s="257"/>
      <c r="T269" s="25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9" t="s">
        <v>135</v>
      </c>
      <c r="AU269" s="259" t="s">
        <v>85</v>
      </c>
      <c r="AV269" s="14" t="s">
        <v>85</v>
      </c>
      <c r="AW269" s="14" t="s">
        <v>31</v>
      </c>
      <c r="AX269" s="14" t="s">
        <v>75</v>
      </c>
      <c r="AY269" s="259" t="s">
        <v>125</v>
      </c>
    </row>
    <row r="270" s="14" customFormat="1">
      <c r="A270" s="14"/>
      <c r="B270" s="249"/>
      <c r="C270" s="250"/>
      <c r="D270" s="234" t="s">
        <v>135</v>
      </c>
      <c r="E270" s="251" t="s">
        <v>1</v>
      </c>
      <c r="F270" s="252" t="s">
        <v>304</v>
      </c>
      <c r="G270" s="250"/>
      <c r="H270" s="253">
        <v>23.861999999999998</v>
      </c>
      <c r="I270" s="254"/>
      <c r="J270" s="250"/>
      <c r="K270" s="250"/>
      <c r="L270" s="255"/>
      <c r="M270" s="256"/>
      <c r="N270" s="257"/>
      <c r="O270" s="257"/>
      <c r="P270" s="257"/>
      <c r="Q270" s="257"/>
      <c r="R270" s="257"/>
      <c r="S270" s="257"/>
      <c r="T270" s="25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9" t="s">
        <v>135</v>
      </c>
      <c r="AU270" s="259" t="s">
        <v>85</v>
      </c>
      <c r="AV270" s="14" t="s">
        <v>85</v>
      </c>
      <c r="AW270" s="14" t="s">
        <v>31</v>
      </c>
      <c r="AX270" s="14" t="s">
        <v>75</v>
      </c>
      <c r="AY270" s="259" t="s">
        <v>125</v>
      </c>
    </row>
    <row r="271" s="16" customFormat="1">
      <c r="A271" s="16"/>
      <c r="B271" s="271"/>
      <c r="C271" s="272"/>
      <c r="D271" s="234" t="s">
        <v>135</v>
      </c>
      <c r="E271" s="273" t="s">
        <v>1</v>
      </c>
      <c r="F271" s="274" t="s">
        <v>172</v>
      </c>
      <c r="G271" s="272"/>
      <c r="H271" s="275">
        <v>2473.0079999999998</v>
      </c>
      <c r="I271" s="276"/>
      <c r="J271" s="272"/>
      <c r="K271" s="272"/>
      <c r="L271" s="277"/>
      <c r="M271" s="278"/>
      <c r="N271" s="279"/>
      <c r="O271" s="279"/>
      <c r="P271" s="279"/>
      <c r="Q271" s="279"/>
      <c r="R271" s="279"/>
      <c r="S271" s="279"/>
      <c r="T271" s="280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T271" s="281" t="s">
        <v>135</v>
      </c>
      <c r="AU271" s="281" t="s">
        <v>85</v>
      </c>
      <c r="AV271" s="16" t="s">
        <v>131</v>
      </c>
      <c r="AW271" s="16" t="s">
        <v>31</v>
      </c>
      <c r="AX271" s="16" t="s">
        <v>83</v>
      </c>
      <c r="AY271" s="281" t="s">
        <v>125</v>
      </c>
    </row>
    <row r="272" s="2" customFormat="1" ht="16.5" customHeight="1">
      <c r="A272" s="39"/>
      <c r="B272" s="40"/>
      <c r="C272" s="282" t="s">
        <v>8</v>
      </c>
      <c r="D272" s="282" t="s">
        <v>268</v>
      </c>
      <c r="E272" s="283" t="s">
        <v>305</v>
      </c>
      <c r="F272" s="284" t="s">
        <v>306</v>
      </c>
      <c r="G272" s="285" t="s">
        <v>271</v>
      </c>
      <c r="H272" s="286">
        <v>49.460000000000001</v>
      </c>
      <c r="I272" s="287"/>
      <c r="J272" s="288">
        <f>ROUND(I272*H272,2)</f>
        <v>0</v>
      </c>
      <c r="K272" s="289"/>
      <c r="L272" s="290"/>
      <c r="M272" s="291" t="s">
        <v>1</v>
      </c>
      <c r="N272" s="292" t="s">
        <v>40</v>
      </c>
      <c r="O272" s="92"/>
      <c r="P272" s="230">
        <f>O272*H272</f>
        <v>0</v>
      </c>
      <c r="Q272" s="230">
        <v>0.001</v>
      </c>
      <c r="R272" s="230">
        <f>Q272*H272</f>
        <v>0.049460000000000004</v>
      </c>
      <c r="S272" s="230">
        <v>0</v>
      </c>
      <c r="T272" s="23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2" t="s">
        <v>208</v>
      </c>
      <c r="AT272" s="232" t="s">
        <v>268</v>
      </c>
      <c r="AU272" s="232" t="s">
        <v>85</v>
      </c>
      <c r="AY272" s="18" t="s">
        <v>125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8" t="s">
        <v>83</v>
      </c>
      <c r="BK272" s="233">
        <f>ROUND(I272*H272,2)</f>
        <v>0</v>
      </c>
      <c r="BL272" s="18" t="s">
        <v>131</v>
      </c>
      <c r="BM272" s="232" t="s">
        <v>307</v>
      </c>
    </row>
    <row r="273" s="2" customFormat="1">
      <c r="A273" s="39"/>
      <c r="B273" s="40"/>
      <c r="C273" s="41"/>
      <c r="D273" s="234" t="s">
        <v>133</v>
      </c>
      <c r="E273" s="41"/>
      <c r="F273" s="235" t="s">
        <v>306</v>
      </c>
      <c r="G273" s="41"/>
      <c r="H273" s="41"/>
      <c r="I273" s="236"/>
      <c r="J273" s="41"/>
      <c r="K273" s="41"/>
      <c r="L273" s="45"/>
      <c r="M273" s="237"/>
      <c r="N273" s="238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133</v>
      </c>
      <c r="AU273" s="18" t="s">
        <v>85</v>
      </c>
    </row>
    <row r="274" s="14" customFormat="1">
      <c r="A274" s="14"/>
      <c r="B274" s="249"/>
      <c r="C274" s="250"/>
      <c r="D274" s="234" t="s">
        <v>135</v>
      </c>
      <c r="E274" s="250"/>
      <c r="F274" s="252" t="s">
        <v>308</v>
      </c>
      <c r="G274" s="250"/>
      <c r="H274" s="253">
        <v>49.460000000000001</v>
      </c>
      <c r="I274" s="254"/>
      <c r="J274" s="250"/>
      <c r="K274" s="250"/>
      <c r="L274" s="255"/>
      <c r="M274" s="256"/>
      <c r="N274" s="257"/>
      <c r="O274" s="257"/>
      <c r="P274" s="257"/>
      <c r="Q274" s="257"/>
      <c r="R274" s="257"/>
      <c r="S274" s="257"/>
      <c r="T274" s="25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9" t="s">
        <v>135</v>
      </c>
      <c r="AU274" s="259" t="s">
        <v>85</v>
      </c>
      <c r="AV274" s="14" t="s">
        <v>85</v>
      </c>
      <c r="AW274" s="14" t="s">
        <v>4</v>
      </c>
      <c r="AX274" s="14" t="s">
        <v>83</v>
      </c>
      <c r="AY274" s="259" t="s">
        <v>125</v>
      </c>
    </row>
    <row r="275" s="2" customFormat="1" ht="16.5" customHeight="1">
      <c r="A275" s="39"/>
      <c r="B275" s="40"/>
      <c r="C275" s="220" t="s">
        <v>309</v>
      </c>
      <c r="D275" s="220" t="s">
        <v>127</v>
      </c>
      <c r="E275" s="221" t="s">
        <v>310</v>
      </c>
      <c r="F275" s="222" t="s">
        <v>311</v>
      </c>
      <c r="G275" s="223" t="s">
        <v>130</v>
      </c>
      <c r="H275" s="224">
        <v>2473.0079999999998</v>
      </c>
      <c r="I275" s="225"/>
      <c r="J275" s="226">
        <f>ROUND(I275*H275,2)</f>
        <v>0</v>
      </c>
      <c r="K275" s="227"/>
      <c r="L275" s="45"/>
      <c r="M275" s="228" t="s">
        <v>1</v>
      </c>
      <c r="N275" s="229" t="s">
        <v>40</v>
      </c>
      <c r="O275" s="92"/>
      <c r="P275" s="230">
        <f>O275*H275</f>
        <v>0</v>
      </c>
      <c r="Q275" s="230">
        <v>0</v>
      </c>
      <c r="R275" s="230">
        <f>Q275*H275</f>
        <v>0</v>
      </c>
      <c r="S275" s="230">
        <v>0</v>
      </c>
      <c r="T275" s="23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2" t="s">
        <v>131</v>
      </c>
      <c r="AT275" s="232" t="s">
        <v>127</v>
      </c>
      <c r="AU275" s="232" t="s">
        <v>85</v>
      </c>
      <c r="AY275" s="18" t="s">
        <v>125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18" t="s">
        <v>83</v>
      </c>
      <c r="BK275" s="233">
        <f>ROUND(I275*H275,2)</f>
        <v>0</v>
      </c>
      <c r="BL275" s="18" t="s">
        <v>131</v>
      </c>
      <c r="BM275" s="232" t="s">
        <v>312</v>
      </c>
    </row>
    <row r="276" s="2" customFormat="1">
      <c r="A276" s="39"/>
      <c r="B276" s="40"/>
      <c r="C276" s="41"/>
      <c r="D276" s="234" t="s">
        <v>133</v>
      </c>
      <c r="E276" s="41"/>
      <c r="F276" s="235" t="s">
        <v>313</v>
      </c>
      <c r="G276" s="41"/>
      <c r="H276" s="41"/>
      <c r="I276" s="236"/>
      <c r="J276" s="41"/>
      <c r="K276" s="41"/>
      <c r="L276" s="45"/>
      <c r="M276" s="237"/>
      <c r="N276" s="238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133</v>
      </c>
      <c r="AU276" s="18" t="s">
        <v>85</v>
      </c>
    </row>
    <row r="277" s="14" customFormat="1">
      <c r="A277" s="14"/>
      <c r="B277" s="249"/>
      <c r="C277" s="250"/>
      <c r="D277" s="234" t="s">
        <v>135</v>
      </c>
      <c r="E277" s="251" t="s">
        <v>1</v>
      </c>
      <c r="F277" s="252" t="s">
        <v>314</v>
      </c>
      <c r="G277" s="250"/>
      <c r="H277" s="253">
        <v>2473.0079999999998</v>
      </c>
      <c r="I277" s="254"/>
      <c r="J277" s="250"/>
      <c r="K277" s="250"/>
      <c r="L277" s="255"/>
      <c r="M277" s="256"/>
      <c r="N277" s="257"/>
      <c r="O277" s="257"/>
      <c r="P277" s="257"/>
      <c r="Q277" s="257"/>
      <c r="R277" s="257"/>
      <c r="S277" s="257"/>
      <c r="T277" s="25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9" t="s">
        <v>135</v>
      </c>
      <c r="AU277" s="259" t="s">
        <v>85</v>
      </c>
      <c r="AV277" s="14" t="s">
        <v>85</v>
      </c>
      <c r="AW277" s="14" t="s">
        <v>31</v>
      </c>
      <c r="AX277" s="14" t="s">
        <v>83</v>
      </c>
      <c r="AY277" s="259" t="s">
        <v>125</v>
      </c>
    </row>
    <row r="278" s="2" customFormat="1" ht="16.5" customHeight="1">
      <c r="A278" s="39"/>
      <c r="B278" s="40"/>
      <c r="C278" s="220" t="s">
        <v>315</v>
      </c>
      <c r="D278" s="220" t="s">
        <v>127</v>
      </c>
      <c r="E278" s="221" t="s">
        <v>316</v>
      </c>
      <c r="F278" s="222" t="s">
        <v>317</v>
      </c>
      <c r="G278" s="223" t="s">
        <v>130</v>
      </c>
      <c r="H278" s="224">
        <v>2473.0079999999998</v>
      </c>
      <c r="I278" s="225"/>
      <c r="J278" s="226">
        <f>ROUND(I278*H278,2)</f>
        <v>0</v>
      </c>
      <c r="K278" s="227"/>
      <c r="L278" s="45"/>
      <c r="M278" s="228" t="s">
        <v>1</v>
      </c>
      <c r="N278" s="229" t="s">
        <v>40</v>
      </c>
      <c r="O278" s="92"/>
      <c r="P278" s="230">
        <f>O278*H278</f>
        <v>0</v>
      </c>
      <c r="Q278" s="230">
        <v>0</v>
      </c>
      <c r="R278" s="230">
        <f>Q278*H278</f>
        <v>0</v>
      </c>
      <c r="S278" s="230">
        <v>0</v>
      </c>
      <c r="T278" s="23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2" t="s">
        <v>131</v>
      </c>
      <c r="AT278" s="232" t="s">
        <v>127</v>
      </c>
      <c r="AU278" s="232" t="s">
        <v>85</v>
      </c>
      <c r="AY278" s="18" t="s">
        <v>125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8" t="s">
        <v>83</v>
      </c>
      <c r="BK278" s="233">
        <f>ROUND(I278*H278,2)</f>
        <v>0</v>
      </c>
      <c r="BL278" s="18" t="s">
        <v>131</v>
      </c>
      <c r="BM278" s="232" t="s">
        <v>318</v>
      </c>
    </row>
    <row r="279" s="2" customFormat="1">
      <c r="A279" s="39"/>
      <c r="B279" s="40"/>
      <c r="C279" s="41"/>
      <c r="D279" s="234" t="s">
        <v>133</v>
      </c>
      <c r="E279" s="41"/>
      <c r="F279" s="235" t="s">
        <v>319</v>
      </c>
      <c r="G279" s="41"/>
      <c r="H279" s="41"/>
      <c r="I279" s="236"/>
      <c r="J279" s="41"/>
      <c r="K279" s="41"/>
      <c r="L279" s="45"/>
      <c r="M279" s="237"/>
      <c r="N279" s="238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133</v>
      </c>
      <c r="AU279" s="18" t="s">
        <v>85</v>
      </c>
    </row>
    <row r="280" s="14" customFormat="1">
      <c r="A280" s="14"/>
      <c r="B280" s="249"/>
      <c r="C280" s="250"/>
      <c r="D280" s="234" t="s">
        <v>135</v>
      </c>
      <c r="E280" s="251" t="s">
        <v>1</v>
      </c>
      <c r="F280" s="252" t="s">
        <v>314</v>
      </c>
      <c r="G280" s="250"/>
      <c r="H280" s="253">
        <v>2473.0079999999998</v>
      </c>
      <c r="I280" s="254"/>
      <c r="J280" s="250"/>
      <c r="K280" s="250"/>
      <c r="L280" s="255"/>
      <c r="M280" s="256"/>
      <c r="N280" s="257"/>
      <c r="O280" s="257"/>
      <c r="P280" s="257"/>
      <c r="Q280" s="257"/>
      <c r="R280" s="257"/>
      <c r="S280" s="257"/>
      <c r="T280" s="25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9" t="s">
        <v>135</v>
      </c>
      <c r="AU280" s="259" t="s">
        <v>85</v>
      </c>
      <c r="AV280" s="14" t="s">
        <v>85</v>
      </c>
      <c r="AW280" s="14" t="s">
        <v>31</v>
      </c>
      <c r="AX280" s="14" t="s">
        <v>83</v>
      </c>
      <c r="AY280" s="259" t="s">
        <v>125</v>
      </c>
    </row>
    <row r="281" s="2" customFormat="1" ht="16.5" customHeight="1">
      <c r="A281" s="39"/>
      <c r="B281" s="40"/>
      <c r="C281" s="220" t="s">
        <v>320</v>
      </c>
      <c r="D281" s="220" t="s">
        <v>127</v>
      </c>
      <c r="E281" s="221" t="s">
        <v>321</v>
      </c>
      <c r="F281" s="222" t="s">
        <v>322</v>
      </c>
      <c r="G281" s="223" t="s">
        <v>130</v>
      </c>
      <c r="H281" s="224">
        <v>1475.04</v>
      </c>
      <c r="I281" s="225"/>
      <c r="J281" s="226">
        <f>ROUND(I281*H281,2)</f>
        <v>0</v>
      </c>
      <c r="K281" s="227"/>
      <c r="L281" s="45"/>
      <c r="M281" s="228" t="s">
        <v>1</v>
      </c>
      <c r="N281" s="229" t="s">
        <v>40</v>
      </c>
      <c r="O281" s="92"/>
      <c r="P281" s="230">
        <f>O281*H281</f>
        <v>0</v>
      </c>
      <c r="Q281" s="230">
        <v>0</v>
      </c>
      <c r="R281" s="230">
        <f>Q281*H281</f>
        <v>0</v>
      </c>
      <c r="S281" s="230">
        <v>0</v>
      </c>
      <c r="T281" s="23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2" t="s">
        <v>131</v>
      </c>
      <c r="AT281" s="232" t="s">
        <v>127</v>
      </c>
      <c r="AU281" s="232" t="s">
        <v>85</v>
      </c>
      <c r="AY281" s="18" t="s">
        <v>125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8" t="s">
        <v>83</v>
      </c>
      <c r="BK281" s="233">
        <f>ROUND(I281*H281,2)</f>
        <v>0</v>
      </c>
      <c r="BL281" s="18" t="s">
        <v>131</v>
      </c>
      <c r="BM281" s="232" t="s">
        <v>323</v>
      </c>
    </row>
    <row r="282" s="2" customFormat="1">
      <c r="A282" s="39"/>
      <c r="B282" s="40"/>
      <c r="C282" s="41"/>
      <c r="D282" s="234" t="s">
        <v>133</v>
      </c>
      <c r="E282" s="41"/>
      <c r="F282" s="235" t="s">
        <v>324</v>
      </c>
      <c r="G282" s="41"/>
      <c r="H282" s="41"/>
      <c r="I282" s="236"/>
      <c r="J282" s="41"/>
      <c r="K282" s="41"/>
      <c r="L282" s="45"/>
      <c r="M282" s="237"/>
      <c r="N282" s="238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133</v>
      </c>
      <c r="AU282" s="18" t="s">
        <v>85</v>
      </c>
    </row>
    <row r="283" s="13" customFormat="1">
      <c r="A283" s="13"/>
      <c r="B283" s="239"/>
      <c r="C283" s="240"/>
      <c r="D283" s="234" t="s">
        <v>135</v>
      </c>
      <c r="E283" s="241" t="s">
        <v>1</v>
      </c>
      <c r="F283" s="242" t="s">
        <v>325</v>
      </c>
      <c r="G283" s="240"/>
      <c r="H283" s="241" t="s">
        <v>1</v>
      </c>
      <c r="I283" s="243"/>
      <c r="J283" s="240"/>
      <c r="K283" s="240"/>
      <c r="L283" s="244"/>
      <c r="M283" s="245"/>
      <c r="N283" s="246"/>
      <c r="O283" s="246"/>
      <c r="P283" s="246"/>
      <c r="Q283" s="246"/>
      <c r="R283" s="246"/>
      <c r="S283" s="246"/>
      <c r="T283" s="24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8" t="s">
        <v>135</v>
      </c>
      <c r="AU283" s="248" t="s">
        <v>85</v>
      </c>
      <c r="AV283" s="13" t="s">
        <v>83</v>
      </c>
      <c r="AW283" s="13" t="s">
        <v>31</v>
      </c>
      <c r="AX283" s="13" t="s">
        <v>75</v>
      </c>
      <c r="AY283" s="248" t="s">
        <v>125</v>
      </c>
    </row>
    <row r="284" s="13" customFormat="1">
      <c r="A284" s="13"/>
      <c r="B284" s="239"/>
      <c r="C284" s="240"/>
      <c r="D284" s="234" t="s">
        <v>135</v>
      </c>
      <c r="E284" s="241" t="s">
        <v>1</v>
      </c>
      <c r="F284" s="242" t="s">
        <v>326</v>
      </c>
      <c r="G284" s="240"/>
      <c r="H284" s="241" t="s">
        <v>1</v>
      </c>
      <c r="I284" s="243"/>
      <c r="J284" s="240"/>
      <c r="K284" s="240"/>
      <c r="L284" s="244"/>
      <c r="M284" s="245"/>
      <c r="N284" s="246"/>
      <c r="O284" s="246"/>
      <c r="P284" s="246"/>
      <c r="Q284" s="246"/>
      <c r="R284" s="246"/>
      <c r="S284" s="246"/>
      <c r="T284" s="24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8" t="s">
        <v>135</v>
      </c>
      <c r="AU284" s="248" t="s">
        <v>85</v>
      </c>
      <c r="AV284" s="13" t="s">
        <v>83</v>
      </c>
      <c r="AW284" s="13" t="s">
        <v>31</v>
      </c>
      <c r="AX284" s="13" t="s">
        <v>75</v>
      </c>
      <c r="AY284" s="248" t="s">
        <v>125</v>
      </c>
    </row>
    <row r="285" s="14" customFormat="1">
      <c r="A285" s="14"/>
      <c r="B285" s="249"/>
      <c r="C285" s="250"/>
      <c r="D285" s="234" t="s">
        <v>135</v>
      </c>
      <c r="E285" s="251" t="s">
        <v>1</v>
      </c>
      <c r="F285" s="252" t="s">
        <v>327</v>
      </c>
      <c r="G285" s="250"/>
      <c r="H285" s="253">
        <v>1419.04</v>
      </c>
      <c r="I285" s="254"/>
      <c r="J285" s="250"/>
      <c r="K285" s="250"/>
      <c r="L285" s="255"/>
      <c r="M285" s="256"/>
      <c r="N285" s="257"/>
      <c r="O285" s="257"/>
      <c r="P285" s="257"/>
      <c r="Q285" s="257"/>
      <c r="R285" s="257"/>
      <c r="S285" s="257"/>
      <c r="T285" s="25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9" t="s">
        <v>135</v>
      </c>
      <c r="AU285" s="259" t="s">
        <v>85</v>
      </c>
      <c r="AV285" s="14" t="s">
        <v>85</v>
      </c>
      <c r="AW285" s="14" t="s">
        <v>31</v>
      </c>
      <c r="AX285" s="14" t="s">
        <v>75</v>
      </c>
      <c r="AY285" s="259" t="s">
        <v>125</v>
      </c>
    </row>
    <row r="286" s="14" customFormat="1">
      <c r="A286" s="14"/>
      <c r="B286" s="249"/>
      <c r="C286" s="250"/>
      <c r="D286" s="234" t="s">
        <v>135</v>
      </c>
      <c r="E286" s="251" t="s">
        <v>1</v>
      </c>
      <c r="F286" s="252" t="s">
        <v>328</v>
      </c>
      <c r="G286" s="250"/>
      <c r="H286" s="253">
        <v>56</v>
      </c>
      <c r="I286" s="254"/>
      <c r="J286" s="250"/>
      <c r="K286" s="250"/>
      <c r="L286" s="255"/>
      <c r="M286" s="256"/>
      <c r="N286" s="257"/>
      <c r="O286" s="257"/>
      <c r="P286" s="257"/>
      <c r="Q286" s="257"/>
      <c r="R286" s="257"/>
      <c r="S286" s="257"/>
      <c r="T286" s="25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9" t="s">
        <v>135</v>
      </c>
      <c r="AU286" s="259" t="s">
        <v>85</v>
      </c>
      <c r="AV286" s="14" t="s">
        <v>85</v>
      </c>
      <c r="AW286" s="14" t="s">
        <v>31</v>
      </c>
      <c r="AX286" s="14" t="s">
        <v>75</v>
      </c>
      <c r="AY286" s="259" t="s">
        <v>125</v>
      </c>
    </row>
    <row r="287" s="16" customFormat="1">
      <c r="A287" s="16"/>
      <c r="B287" s="271"/>
      <c r="C287" s="272"/>
      <c r="D287" s="234" t="s">
        <v>135</v>
      </c>
      <c r="E287" s="273" t="s">
        <v>1</v>
      </c>
      <c r="F287" s="274" t="s">
        <v>172</v>
      </c>
      <c r="G287" s="272"/>
      <c r="H287" s="275">
        <v>1475.04</v>
      </c>
      <c r="I287" s="276"/>
      <c r="J287" s="272"/>
      <c r="K287" s="272"/>
      <c r="L287" s="277"/>
      <c r="M287" s="278"/>
      <c r="N287" s="279"/>
      <c r="O287" s="279"/>
      <c r="P287" s="279"/>
      <c r="Q287" s="279"/>
      <c r="R287" s="279"/>
      <c r="S287" s="279"/>
      <c r="T287" s="280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T287" s="281" t="s">
        <v>135</v>
      </c>
      <c r="AU287" s="281" t="s">
        <v>85</v>
      </c>
      <c r="AV287" s="16" t="s">
        <v>131</v>
      </c>
      <c r="AW287" s="16" t="s">
        <v>31</v>
      </c>
      <c r="AX287" s="16" t="s">
        <v>83</v>
      </c>
      <c r="AY287" s="281" t="s">
        <v>125</v>
      </c>
    </row>
    <row r="288" s="2" customFormat="1" ht="16.5" customHeight="1">
      <c r="A288" s="39"/>
      <c r="B288" s="40"/>
      <c r="C288" s="220" t="s">
        <v>329</v>
      </c>
      <c r="D288" s="220" t="s">
        <v>127</v>
      </c>
      <c r="E288" s="221" t="s">
        <v>330</v>
      </c>
      <c r="F288" s="222" t="s">
        <v>331</v>
      </c>
      <c r="G288" s="223" t="s">
        <v>193</v>
      </c>
      <c r="H288" s="224">
        <v>1108.4000000000001</v>
      </c>
      <c r="I288" s="225"/>
      <c r="J288" s="226">
        <f>ROUND(I288*H288,2)</f>
        <v>0</v>
      </c>
      <c r="K288" s="227"/>
      <c r="L288" s="45"/>
      <c r="M288" s="228" t="s">
        <v>1</v>
      </c>
      <c r="N288" s="229" t="s">
        <v>40</v>
      </c>
      <c r="O288" s="92"/>
      <c r="P288" s="230">
        <f>O288*H288</f>
        <v>0</v>
      </c>
      <c r="Q288" s="230">
        <v>0</v>
      </c>
      <c r="R288" s="230">
        <f>Q288*H288</f>
        <v>0</v>
      </c>
      <c r="S288" s="230">
        <v>0</v>
      </c>
      <c r="T288" s="23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131</v>
      </c>
      <c r="AT288" s="232" t="s">
        <v>127</v>
      </c>
      <c r="AU288" s="232" t="s">
        <v>85</v>
      </c>
      <c r="AY288" s="18" t="s">
        <v>125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8" t="s">
        <v>83</v>
      </c>
      <c r="BK288" s="233">
        <f>ROUND(I288*H288,2)</f>
        <v>0</v>
      </c>
      <c r="BL288" s="18" t="s">
        <v>131</v>
      </c>
      <c r="BM288" s="232" t="s">
        <v>332</v>
      </c>
    </row>
    <row r="289" s="2" customFormat="1">
      <c r="A289" s="39"/>
      <c r="B289" s="40"/>
      <c r="C289" s="41"/>
      <c r="D289" s="234" t="s">
        <v>133</v>
      </c>
      <c r="E289" s="41"/>
      <c r="F289" s="235" t="s">
        <v>331</v>
      </c>
      <c r="G289" s="41"/>
      <c r="H289" s="41"/>
      <c r="I289" s="236"/>
      <c r="J289" s="41"/>
      <c r="K289" s="41"/>
      <c r="L289" s="45"/>
      <c r="M289" s="237"/>
      <c r="N289" s="238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133</v>
      </c>
      <c r="AU289" s="18" t="s">
        <v>85</v>
      </c>
    </row>
    <row r="290" s="14" customFormat="1">
      <c r="A290" s="14"/>
      <c r="B290" s="249"/>
      <c r="C290" s="250"/>
      <c r="D290" s="234" t="s">
        <v>135</v>
      </c>
      <c r="E290" s="251" t="s">
        <v>1</v>
      </c>
      <c r="F290" s="252" t="s">
        <v>333</v>
      </c>
      <c r="G290" s="250"/>
      <c r="H290" s="253">
        <v>1108.4000000000001</v>
      </c>
      <c r="I290" s="254"/>
      <c r="J290" s="250"/>
      <c r="K290" s="250"/>
      <c r="L290" s="255"/>
      <c r="M290" s="256"/>
      <c r="N290" s="257"/>
      <c r="O290" s="257"/>
      <c r="P290" s="257"/>
      <c r="Q290" s="257"/>
      <c r="R290" s="257"/>
      <c r="S290" s="257"/>
      <c r="T290" s="25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9" t="s">
        <v>135</v>
      </c>
      <c r="AU290" s="259" t="s">
        <v>85</v>
      </c>
      <c r="AV290" s="14" t="s">
        <v>85</v>
      </c>
      <c r="AW290" s="14" t="s">
        <v>31</v>
      </c>
      <c r="AX290" s="14" t="s">
        <v>83</v>
      </c>
      <c r="AY290" s="259" t="s">
        <v>125</v>
      </c>
    </row>
    <row r="291" s="2" customFormat="1" ht="16.5" customHeight="1">
      <c r="A291" s="39"/>
      <c r="B291" s="40"/>
      <c r="C291" s="220" t="s">
        <v>334</v>
      </c>
      <c r="D291" s="220" t="s">
        <v>127</v>
      </c>
      <c r="E291" s="221" t="s">
        <v>335</v>
      </c>
      <c r="F291" s="222" t="s">
        <v>336</v>
      </c>
      <c r="G291" s="223" t="s">
        <v>193</v>
      </c>
      <c r="H291" s="224">
        <v>1108.4000000000001</v>
      </c>
      <c r="I291" s="225"/>
      <c r="J291" s="226">
        <f>ROUND(I291*H291,2)</f>
        <v>0</v>
      </c>
      <c r="K291" s="227"/>
      <c r="L291" s="45"/>
      <c r="M291" s="228" t="s">
        <v>1</v>
      </c>
      <c r="N291" s="229" t="s">
        <v>40</v>
      </c>
      <c r="O291" s="92"/>
      <c r="P291" s="230">
        <f>O291*H291</f>
        <v>0</v>
      </c>
      <c r="Q291" s="230">
        <v>0</v>
      </c>
      <c r="R291" s="230">
        <f>Q291*H291</f>
        <v>0</v>
      </c>
      <c r="S291" s="230">
        <v>0</v>
      </c>
      <c r="T291" s="23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2" t="s">
        <v>131</v>
      </c>
      <c r="AT291" s="232" t="s">
        <v>127</v>
      </c>
      <c r="AU291" s="232" t="s">
        <v>85</v>
      </c>
      <c r="AY291" s="18" t="s">
        <v>125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18" t="s">
        <v>83</v>
      </c>
      <c r="BK291" s="233">
        <f>ROUND(I291*H291,2)</f>
        <v>0</v>
      </c>
      <c r="BL291" s="18" t="s">
        <v>131</v>
      </c>
      <c r="BM291" s="232" t="s">
        <v>337</v>
      </c>
    </row>
    <row r="292" s="2" customFormat="1">
      <c r="A292" s="39"/>
      <c r="B292" s="40"/>
      <c r="C292" s="41"/>
      <c r="D292" s="234" t="s">
        <v>133</v>
      </c>
      <c r="E292" s="41"/>
      <c r="F292" s="235" t="s">
        <v>336</v>
      </c>
      <c r="G292" s="41"/>
      <c r="H292" s="41"/>
      <c r="I292" s="236"/>
      <c r="J292" s="41"/>
      <c r="K292" s="41"/>
      <c r="L292" s="45"/>
      <c r="M292" s="237"/>
      <c r="N292" s="238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133</v>
      </c>
      <c r="AU292" s="18" t="s">
        <v>85</v>
      </c>
    </row>
    <row r="293" s="2" customFormat="1" ht="16.5" customHeight="1">
      <c r="A293" s="39"/>
      <c r="B293" s="40"/>
      <c r="C293" s="220" t="s">
        <v>7</v>
      </c>
      <c r="D293" s="220" t="s">
        <v>127</v>
      </c>
      <c r="E293" s="221" t="s">
        <v>338</v>
      </c>
      <c r="F293" s="222" t="s">
        <v>339</v>
      </c>
      <c r="G293" s="223" t="s">
        <v>167</v>
      </c>
      <c r="H293" s="224">
        <v>13</v>
      </c>
      <c r="I293" s="225"/>
      <c r="J293" s="226">
        <f>ROUND(I293*H293,2)</f>
        <v>0</v>
      </c>
      <c r="K293" s="227"/>
      <c r="L293" s="45"/>
      <c r="M293" s="228" t="s">
        <v>1</v>
      </c>
      <c r="N293" s="229" t="s">
        <v>40</v>
      </c>
      <c r="O293" s="92"/>
      <c r="P293" s="230">
        <f>O293*H293</f>
        <v>0</v>
      </c>
      <c r="Q293" s="230">
        <v>0</v>
      </c>
      <c r="R293" s="230">
        <f>Q293*H293</f>
        <v>0</v>
      </c>
      <c r="S293" s="230">
        <v>0</v>
      </c>
      <c r="T293" s="23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2" t="s">
        <v>131</v>
      </c>
      <c r="AT293" s="232" t="s">
        <v>127</v>
      </c>
      <c r="AU293" s="232" t="s">
        <v>85</v>
      </c>
      <c r="AY293" s="18" t="s">
        <v>125</v>
      </c>
      <c r="BE293" s="233">
        <f>IF(N293="základní",J293,0)</f>
        <v>0</v>
      </c>
      <c r="BF293" s="233">
        <f>IF(N293="snížená",J293,0)</f>
        <v>0</v>
      </c>
      <c r="BG293" s="233">
        <f>IF(N293="zákl. přenesená",J293,0)</f>
        <v>0</v>
      </c>
      <c r="BH293" s="233">
        <f>IF(N293="sníž. přenesená",J293,0)</f>
        <v>0</v>
      </c>
      <c r="BI293" s="233">
        <f>IF(N293="nulová",J293,0)</f>
        <v>0</v>
      </c>
      <c r="BJ293" s="18" t="s">
        <v>83</v>
      </c>
      <c r="BK293" s="233">
        <f>ROUND(I293*H293,2)</f>
        <v>0</v>
      </c>
      <c r="BL293" s="18" t="s">
        <v>131</v>
      </c>
      <c r="BM293" s="232" t="s">
        <v>340</v>
      </c>
    </row>
    <row r="294" s="2" customFormat="1">
      <c r="A294" s="39"/>
      <c r="B294" s="40"/>
      <c r="C294" s="41"/>
      <c r="D294" s="234" t="s">
        <v>133</v>
      </c>
      <c r="E294" s="41"/>
      <c r="F294" s="235" t="s">
        <v>339</v>
      </c>
      <c r="G294" s="41"/>
      <c r="H294" s="41"/>
      <c r="I294" s="236"/>
      <c r="J294" s="41"/>
      <c r="K294" s="41"/>
      <c r="L294" s="45"/>
      <c r="M294" s="237"/>
      <c r="N294" s="238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133</v>
      </c>
      <c r="AU294" s="18" t="s">
        <v>85</v>
      </c>
    </row>
    <row r="295" s="14" customFormat="1">
      <c r="A295" s="14"/>
      <c r="B295" s="249"/>
      <c r="C295" s="250"/>
      <c r="D295" s="234" t="s">
        <v>135</v>
      </c>
      <c r="E295" s="251" t="s">
        <v>1</v>
      </c>
      <c r="F295" s="252" t="s">
        <v>341</v>
      </c>
      <c r="G295" s="250"/>
      <c r="H295" s="253">
        <v>13</v>
      </c>
      <c r="I295" s="254"/>
      <c r="J295" s="250"/>
      <c r="K295" s="250"/>
      <c r="L295" s="255"/>
      <c r="M295" s="256"/>
      <c r="N295" s="257"/>
      <c r="O295" s="257"/>
      <c r="P295" s="257"/>
      <c r="Q295" s="257"/>
      <c r="R295" s="257"/>
      <c r="S295" s="257"/>
      <c r="T295" s="258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9" t="s">
        <v>135</v>
      </c>
      <c r="AU295" s="259" t="s">
        <v>85</v>
      </c>
      <c r="AV295" s="14" t="s">
        <v>85</v>
      </c>
      <c r="AW295" s="14" t="s">
        <v>31</v>
      </c>
      <c r="AX295" s="14" t="s">
        <v>83</v>
      </c>
      <c r="AY295" s="259" t="s">
        <v>125</v>
      </c>
    </row>
    <row r="296" s="2" customFormat="1" ht="16.5" customHeight="1">
      <c r="A296" s="39"/>
      <c r="B296" s="40"/>
      <c r="C296" s="220" t="s">
        <v>342</v>
      </c>
      <c r="D296" s="220" t="s">
        <v>127</v>
      </c>
      <c r="E296" s="221" t="s">
        <v>343</v>
      </c>
      <c r="F296" s="222" t="s">
        <v>344</v>
      </c>
      <c r="G296" s="223" t="s">
        <v>193</v>
      </c>
      <c r="H296" s="224">
        <v>239.238</v>
      </c>
      <c r="I296" s="225"/>
      <c r="J296" s="226">
        <f>ROUND(I296*H296,2)</f>
        <v>0</v>
      </c>
      <c r="K296" s="227"/>
      <c r="L296" s="45"/>
      <c r="M296" s="228" t="s">
        <v>1</v>
      </c>
      <c r="N296" s="229" t="s">
        <v>40</v>
      </c>
      <c r="O296" s="92"/>
      <c r="P296" s="230">
        <f>O296*H296</f>
        <v>0</v>
      </c>
      <c r="Q296" s="230">
        <v>0</v>
      </c>
      <c r="R296" s="230">
        <f>Q296*H296</f>
        <v>0</v>
      </c>
      <c r="S296" s="230">
        <v>0</v>
      </c>
      <c r="T296" s="23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2" t="s">
        <v>131</v>
      </c>
      <c r="AT296" s="232" t="s">
        <v>127</v>
      </c>
      <c r="AU296" s="232" t="s">
        <v>85</v>
      </c>
      <c r="AY296" s="18" t="s">
        <v>125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8" t="s">
        <v>83</v>
      </c>
      <c r="BK296" s="233">
        <f>ROUND(I296*H296,2)</f>
        <v>0</v>
      </c>
      <c r="BL296" s="18" t="s">
        <v>131</v>
      </c>
      <c r="BM296" s="232" t="s">
        <v>345</v>
      </c>
    </row>
    <row r="297" s="2" customFormat="1">
      <c r="A297" s="39"/>
      <c r="B297" s="40"/>
      <c r="C297" s="41"/>
      <c r="D297" s="234" t="s">
        <v>133</v>
      </c>
      <c r="E297" s="41"/>
      <c r="F297" s="235" t="s">
        <v>344</v>
      </c>
      <c r="G297" s="41"/>
      <c r="H297" s="41"/>
      <c r="I297" s="236"/>
      <c r="J297" s="41"/>
      <c r="K297" s="41"/>
      <c r="L297" s="45"/>
      <c r="M297" s="237"/>
      <c r="N297" s="238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133</v>
      </c>
      <c r="AU297" s="18" t="s">
        <v>85</v>
      </c>
    </row>
    <row r="298" s="14" customFormat="1">
      <c r="A298" s="14"/>
      <c r="B298" s="249"/>
      <c r="C298" s="250"/>
      <c r="D298" s="234" t="s">
        <v>135</v>
      </c>
      <c r="E298" s="251" t="s">
        <v>1</v>
      </c>
      <c r="F298" s="252" t="s">
        <v>346</v>
      </c>
      <c r="G298" s="250"/>
      <c r="H298" s="253">
        <v>239.238</v>
      </c>
      <c r="I298" s="254"/>
      <c r="J298" s="250"/>
      <c r="K298" s="250"/>
      <c r="L298" s="255"/>
      <c r="M298" s="256"/>
      <c r="N298" s="257"/>
      <c r="O298" s="257"/>
      <c r="P298" s="257"/>
      <c r="Q298" s="257"/>
      <c r="R298" s="257"/>
      <c r="S298" s="257"/>
      <c r="T298" s="25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9" t="s">
        <v>135</v>
      </c>
      <c r="AU298" s="259" t="s">
        <v>85</v>
      </c>
      <c r="AV298" s="14" t="s">
        <v>85</v>
      </c>
      <c r="AW298" s="14" t="s">
        <v>31</v>
      </c>
      <c r="AX298" s="14" t="s">
        <v>83</v>
      </c>
      <c r="AY298" s="259" t="s">
        <v>125</v>
      </c>
    </row>
    <row r="299" s="2" customFormat="1" ht="16.5" customHeight="1">
      <c r="A299" s="39"/>
      <c r="B299" s="40"/>
      <c r="C299" s="220" t="s">
        <v>347</v>
      </c>
      <c r="D299" s="220" t="s">
        <v>127</v>
      </c>
      <c r="E299" s="221" t="s">
        <v>348</v>
      </c>
      <c r="F299" s="222" t="s">
        <v>349</v>
      </c>
      <c r="G299" s="223" t="s">
        <v>193</v>
      </c>
      <c r="H299" s="224">
        <v>239.238</v>
      </c>
      <c r="I299" s="225"/>
      <c r="J299" s="226">
        <f>ROUND(I299*H299,2)</f>
        <v>0</v>
      </c>
      <c r="K299" s="227"/>
      <c r="L299" s="45"/>
      <c r="M299" s="228" t="s">
        <v>1</v>
      </c>
      <c r="N299" s="229" t="s">
        <v>40</v>
      </c>
      <c r="O299" s="92"/>
      <c r="P299" s="230">
        <f>O299*H299</f>
        <v>0</v>
      </c>
      <c r="Q299" s="230">
        <v>0</v>
      </c>
      <c r="R299" s="230">
        <f>Q299*H299</f>
        <v>0</v>
      </c>
      <c r="S299" s="230">
        <v>0</v>
      </c>
      <c r="T299" s="23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2" t="s">
        <v>131</v>
      </c>
      <c r="AT299" s="232" t="s">
        <v>127</v>
      </c>
      <c r="AU299" s="232" t="s">
        <v>85</v>
      </c>
      <c r="AY299" s="18" t="s">
        <v>125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8" t="s">
        <v>83</v>
      </c>
      <c r="BK299" s="233">
        <f>ROUND(I299*H299,2)</f>
        <v>0</v>
      </c>
      <c r="BL299" s="18" t="s">
        <v>131</v>
      </c>
      <c r="BM299" s="232" t="s">
        <v>350</v>
      </c>
    </row>
    <row r="300" s="2" customFormat="1">
      <c r="A300" s="39"/>
      <c r="B300" s="40"/>
      <c r="C300" s="41"/>
      <c r="D300" s="234" t="s">
        <v>133</v>
      </c>
      <c r="E300" s="41"/>
      <c r="F300" s="235" t="s">
        <v>349</v>
      </c>
      <c r="G300" s="41"/>
      <c r="H300" s="41"/>
      <c r="I300" s="236"/>
      <c r="J300" s="41"/>
      <c r="K300" s="41"/>
      <c r="L300" s="45"/>
      <c r="M300" s="237"/>
      <c r="N300" s="238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133</v>
      </c>
      <c r="AU300" s="18" t="s">
        <v>85</v>
      </c>
    </row>
    <row r="301" s="2" customFormat="1" ht="16.5" customHeight="1">
      <c r="A301" s="39"/>
      <c r="B301" s="40"/>
      <c r="C301" s="220" t="s">
        <v>351</v>
      </c>
      <c r="D301" s="220" t="s">
        <v>127</v>
      </c>
      <c r="E301" s="221" t="s">
        <v>352</v>
      </c>
      <c r="F301" s="222" t="s">
        <v>353</v>
      </c>
      <c r="G301" s="223" t="s">
        <v>193</v>
      </c>
      <c r="H301" s="224">
        <v>261.78100000000001</v>
      </c>
      <c r="I301" s="225"/>
      <c r="J301" s="226">
        <f>ROUND(I301*H301,2)</f>
        <v>0</v>
      </c>
      <c r="K301" s="227"/>
      <c r="L301" s="45"/>
      <c r="M301" s="228" t="s">
        <v>1</v>
      </c>
      <c r="N301" s="229" t="s">
        <v>40</v>
      </c>
      <c r="O301" s="92"/>
      <c r="P301" s="230">
        <f>O301*H301</f>
        <v>0</v>
      </c>
      <c r="Q301" s="230">
        <v>0</v>
      </c>
      <c r="R301" s="230">
        <f>Q301*H301</f>
        <v>0</v>
      </c>
      <c r="S301" s="230">
        <v>0</v>
      </c>
      <c r="T301" s="23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2" t="s">
        <v>131</v>
      </c>
      <c r="AT301" s="232" t="s">
        <v>127</v>
      </c>
      <c r="AU301" s="232" t="s">
        <v>85</v>
      </c>
      <c r="AY301" s="18" t="s">
        <v>125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8" t="s">
        <v>83</v>
      </c>
      <c r="BK301" s="233">
        <f>ROUND(I301*H301,2)</f>
        <v>0</v>
      </c>
      <c r="BL301" s="18" t="s">
        <v>131</v>
      </c>
      <c r="BM301" s="232" t="s">
        <v>354</v>
      </c>
    </row>
    <row r="302" s="2" customFormat="1">
      <c r="A302" s="39"/>
      <c r="B302" s="40"/>
      <c r="C302" s="41"/>
      <c r="D302" s="234" t="s">
        <v>133</v>
      </c>
      <c r="E302" s="41"/>
      <c r="F302" s="235" t="s">
        <v>353</v>
      </c>
      <c r="G302" s="41"/>
      <c r="H302" s="41"/>
      <c r="I302" s="236"/>
      <c r="J302" s="41"/>
      <c r="K302" s="41"/>
      <c r="L302" s="45"/>
      <c r="M302" s="237"/>
      <c r="N302" s="238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133</v>
      </c>
      <c r="AU302" s="18" t="s">
        <v>85</v>
      </c>
    </row>
    <row r="303" s="13" customFormat="1">
      <c r="A303" s="13"/>
      <c r="B303" s="239"/>
      <c r="C303" s="240"/>
      <c r="D303" s="234" t="s">
        <v>135</v>
      </c>
      <c r="E303" s="241" t="s">
        <v>1</v>
      </c>
      <c r="F303" s="242" t="s">
        <v>355</v>
      </c>
      <c r="G303" s="240"/>
      <c r="H303" s="241" t="s">
        <v>1</v>
      </c>
      <c r="I303" s="243"/>
      <c r="J303" s="240"/>
      <c r="K303" s="240"/>
      <c r="L303" s="244"/>
      <c r="M303" s="245"/>
      <c r="N303" s="246"/>
      <c r="O303" s="246"/>
      <c r="P303" s="246"/>
      <c r="Q303" s="246"/>
      <c r="R303" s="246"/>
      <c r="S303" s="246"/>
      <c r="T303" s="24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8" t="s">
        <v>135</v>
      </c>
      <c r="AU303" s="248" t="s">
        <v>85</v>
      </c>
      <c r="AV303" s="13" t="s">
        <v>83</v>
      </c>
      <c r="AW303" s="13" t="s">
        <v>31</v>
      </c>
      <c r="AX303" s="13" t="s">
        <v>75</v>
      </c>
      <c r="AY303" s="248" t="s">
        <v>125</v>
      </c>
    </row>
    <row r="304" s="14" customFormat="1">
      <c r="A304" s="14"/>
      <c r="B304" s="249"/>
      <c r="C304" s="250"/>
      <c r="D304" s="234" t="s">
        <v>135</v>
      </c>
      <c r="E304" s="251" t="s">
        <v>1</v>
      </c>
      <c r="F304" s="252" t="s">
        <v>356</v>
      </c>
      <c r="G304" s="250"/>
      <c r="H304" s="253">
        <v>247.30099999999999</v>
      </c>
      <c r="I304" s="254"/>
      <c r="J304" s="250"/>
      <c r="K304" s="250"/>
      <c r="L304" s="255"/>
      <c r="M304" s="256"/>
      <c r="N304" s="257"/>
      <c r="O304" s="257"/>
      <c r="P304" s="257"/>
      <c r="Q304" s="257"/>
      <c r="R304" s="257"/>
      <c r="S304" s="257"/>
      <c r="T304" s="258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9" t="s">
        <v>135</v>
      </c>
      <c r="AU304" s="259" t="s">
        <v>85</v>
      </c>
      <c r="AV304" s="14" t="s">
        <v>85</v>
      </c>
      <c r="AW304" s="14" t="s">
        <v>31</v>
      </c>
      <c r="AX304" s="14" t="s">
        <v>75</v>
      </c>
      <c r="AY304" s="259" t="s">
        <v>125</v>
      </c>
    </row>
    <row r="305" s="14" customFormat="1">
      <c r="A305" s="14"/>
      <c r="B305" s="249"/>
      <c r="C305" s="250"/>
      <c r="D305" s="234" t="s">
        <v>135</v>
      </c>
      <c r="E305" s="251" t="s">
        <v>1</v>
      </c>
      <c r="F305" s="252" t="s">
        <v>357</v>
      </c>
      <c r="G305" s="250"/>
      <c r="H305" s="253">
        <v>14.48</v>
      </c>
      <c r="I305" s="254"/>
      <c r="J305" s="250"/>
      <c r="K305" s="250"/>
      <c r="L305" s="255"/>
      <c r="M305" s="256"/>
      <c r="N305" s="257"/>
      <c r="O305" s="257"/>
      <c r="P305" s="257"/>
      <c r="Q305" s="257"/>
      <c r="R305" s="257"/>
      <c r="S305" s="257"/>
      <c r="T305" s="25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9" t="s">
        <v>135</v>
      </c>
      <c r="AU305" s="259" t="s">
        <v>85</v>
      </c>
      <c r="AV305" s="14" t="s">
        <v>85</v>
      </c>
      <c r="AW305" s="14" t="s">
        <v>31</v>
      </c>
      <c r="AX305" s="14" t="s">
        <v>75</v>
      </c>
      <c r="AY305" s="259" t="s">
        <v>125</v>
      </c>
    </row>
    <row r="306" s="16" customFormat="1">
      <c r="A306" s="16"/>
      <c r="B306" s="271"/>
      <c r="C306" s="272"/>
      <c r="D306" s="234" t="s">
        <v>135</v>
      </c>
      <c r="E306" s="273" t="s">
        <v>1</v>
      </c>
      <c r="F306" s="274" t="s">
        <v>172</v>
      </c>
      <c r="G306" s="272"/>
      <c r="H306" s="275">
        <v>261.78100000000001</v>
      </c>
      <c r="I306" s="276"/>
      <c r="J306" s="272"/>
      <c r="K306" s="272"/>
      <c r="L306" s="277"/>
      <c r="M306" s="278"/>
      <c r="N306" s="279"/>
      <c r="O306" s="279"/>
      <c r="P306" s="279"/>
      <c r="Q306" s="279"/>
      <c r="R306" s="279"/>
      <c r="S306" s="279"/>
      <c r="T306" s="280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T306" s="281" t="s">
        <v>135</v>
      </c>
      <c r="AU306" s="281" t="s">
        <v>85</v>
      </c>
      <c r="AV306" s="16" t="s">
        <v>131</v>
      </c>
      <c r="AW306" s="16" t="s">
        <v>31</v>
      </c>
      <c r="AX306" s="16" t="s">
        <v>83</v>
      </c>
      <c r="AY306" s="281" t="s">
        <v>125</v>
      </c>
    </row>
    <row r="307" s="2" customFormat="1" ht="16.5" customHeight="1">
      <c r="A307" s="39"/>
      <c r="B307" s="40"/>
      <c r="C307" s="220" t="s">
        <v>358</v>
      </c>
      <c r="D307" s="220" t="s">
        <v>127</v>
      </c>
      <c r="E307" s="221" t="s">
        <v>359</v>
      </c>
      <c r="F307" s="222" t="s">
        <v>360</v>
      </c>
      <c r="G307" s="223" t="s">
        <v>193</v>
      </c>
      <c r="H307" s="224">
        <v>261.78100000000001</v>
      </c>
      <c r="I307" s="225"/>
      <c r="J307" s="226">
        <f>ROUND(I307*H307,2)</f>
        <v>0</v>
      </c>
      <c r="K307" s="227"/>
      <c r="L307" s="45"/>
      <c r="M307" s="228" t="s">
        <v>1</v>
      </c>
      <c r="N307" s="229" t="s">
        <v>40</v>
      </c>
      <c r="O307" s="92"/>
      <c r="P307" s="230">
        <f>O307*H307</f>
        <v>0</v>
      </c>
      <c r="Q307" s="230">
        <v>0</v>
      </c>
      <c r="R307" s="230">
        <f>Q307*H307</f>
        <v>0</v>
      </c>
      <c r="S307" s="230">
        <v>0</v>
      </c>
      <c r="T307" s="231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2" t="s">
        <v>131</v>
      </c>
      <c r="AT307" s="232" t="s">
        <v>127</v>
      </c>
      <c r="AU307" s="232" t="s">
        <v>85</v>
      </c>
      <c r="AY307" s="18" t="s">
        <v>125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18" t="s">
        <v>83</v>
      </c>
      <c r="BK307" s="233">
        <f>ROUND(I307*H307,2)</f>
        <v>0</v>
      </c>
      <c r="BL307" s="18" t="s">
        <v>131</v>
      </c>
      <c r="BM307" s="232" t="s">
        <v>361</v>
      </c>
    </row>
    <row r="308" s="2" customFormat="1">
      <c r="A308" s="39"/>
      <c r="B308" s="40"/>
      <c r="C308" s="41"/>
      <c r="D308" s="234" t="s">
        <v>133</v>
      </c>
      <c r="E308" s="41"/>
      <c r="F308" s="235" t="s">
        <v>360</v>
      </c>
      <c r="G308" s="41"/>
      <c r="H308" s="41"/>
      <c r="I308" s="236"/>
      <c r="J308" s="41"/>
      <c r="K308" s="41"/>
      <c r="L308" s="45"/>
      <c r="M308" s="237"/>
      <c r="N308" s="238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133</v>
      </c>
      <c r="AU308" s="18" t="s">
        <v>85</v>
      </c>
    </row>
    <row r="309" s="12" customFormat="1" ht="22.8" customHeight="1">
      <c r="A309" s="12"/>
      <c r="B309" s="204"/>
      <c r="C309" s="205"/>
      <c r="D309" s="206" t="s">
        <v>74</v>
      </c>
      <c r="E309" s="218" t="s">
        <v>89</v>
      </c>
      <c r="F309" s="218" t="s">
        <v>362</v>
      </c>
      <c r="G309" s="205"/>
      <c r="H309" s="205"/>
      <c r="I309" s="208"/>
      <c r="J309" s="219">
        <f>BK309</f>
        <v>0</v>
      </c>
      <c r="K309" s="205"/>
      <c r="L309" s="210"/>
      <c r="M309" s="211"/>
      <c r="N309" s="212"/>
      <c r="O309" s="212"/>
      <c r="P309" s="213">
        <f>SUM(P310:P325)</f>
        <v>0</v>
      </c>
      <c r="Q309" s="212"/>
      <c r="R309" s="213">
        <f>SUM(R310:R325)</f>
        <v>0.0082215199999999995</v>
      </c>
      <c r="S309" s="212"/>
      <c r="T309" s="214">
        <f>SUM(T310:T325)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5" t="s">
        <v>83</v>
      </c>
      <c r="AT309" s="216" t="s">
        <v>74</v>
      </c>
      <c r="AU309" s="216" t="s">
        <v>83</v>
      </c>
      <c r="AY309" s="215" t="s">
        <v>125</v>
      </c>
      <c r="BK309" s="217">
        <f>SUM(BK310:BK325)</f>
        <v>0</v>
      </c>
    </row>
    <row r="310" s="2" customFormat="1" ht="16.5" customHeight="1">
      <c r="A310" s="39"/>
      <c r="B310" s="40"/>
      <c r="C310" s="220" t="s">
        <v>363</v>
      </c>
      <c r="D310" s="220" t="s">
        <v>127</v>
      </c>
      <c r="E310" s="221" t="s">
        <v>364</v>
      </c>
      <c r="F310" s="222" t="s">
        <v>365</v>
      </c>
      <c r="G310" s="223" t="s">
        <v>130</v>
      </c>
      <c r="H310" s="224">
        <v>0.24199999999999999</v>
      </c>
      <c r="I310" s="225"/>
      <c r="J310" s="226">
        <f>ROUND(I310*H310,2)</f>
        <v>0</v>
      </c>
      <c r="K310" s="227"/>
      <c r="L310" s="45"/>
      <c r="M310" s="228" t="s">
        <v>1</v>
      </c>
      <c r="N310" s="229" t="s">
        <v>40</v>
      </c>
      <c r="O310" s="92"/>
      <c r="P310" s="230">
        <f>O310*H310</f>
        <v>0</v>
      </c>
      <c r="Q310" s="230">
        <v>0.025190000000000001</v>
      </c>
      <c r="R310" s="230">
        <f>Q310*H310</f>
        <v>0.00609598</v>
      </c>
      <c r="S310" s="230">
        <v>0</v>
      </c>
      <c r="T310" s="23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2" t="s">
        <v>131</v>
      </c>
      <c r="AT310" s="232" t="s">
        <v>127</v>
      </c>
      <c r="AU310" s="232" t="s">
        <v>85</v>
      </c>
      <c r="AY310" s="18" t="s">
        <v>125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18" t="s">
        <v>83</v>
      </c>
      <c r="BK310" s="233">
        <f>ROUND(I310*H310,2)</f>
        <v>0</v>
      </c>
      <c r="BL310" s="18" t="s">
        <v>131</v>
      </c>
      <c r="BM310" s="232" t="s">
        <v>366</v>
      </c>
    </row>
    <row r="311" s="2" customFormat="1">
      <c r="A311" s="39"/>
      <c r="B311" s="40"/>
      <c r="C311" s="41"/>
      <c r="D311" s="234" t="s">
        <v>133</v>
      </c>
      <c r="E311" s="41"/>
      <c r="F311" s="235" t="s">
        <v>367</v>
      </c>
      <c r="G311" s="41"/>
      <c r="H311" s="41"/>
      <c r="I311" s="236"/>
      <c r="J311" s="41"/>
      <c r="K311" s="41"/>
      <c r="L311" s="45"/>
      <c r="M311" s="237"/>
      <c r="N311" s="238"/>
      <c r="O311" s="92"/>
      <c r="P311" s="92"/>
      <c r="Q311" s="92"/>
      <c r="R311" s="92"/>
      <c r="S311" s="92"/>
      <c r="T311" s="93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133</v>
      </c>
      <c r="AU311" s="18" t="s">
        <v>85</v>
      </c>
    </row>
    <row r="312" s="14" customFormat="1">
      <c r="A312" s="14"/>
      <c r="B312" s="249"/>
      <c r="C312" s="250"/>
      <c r="D312" s="234" t="s">
        <v>135</v>
      </c>
      <c r="E312" s="251" t="s">
        <v>1</v>
      </c>
      <c r="F312" s="252" t="s">
        <v>368</v>
      </c>
      <c r="G312" s="250"/>
      <c r="H312" s="253">
        <v>0.24199999999999999</v>
      </c>
      <c r="I312" s="254"/>
      <c r="J312" s="250"/>
      <c r="K312" s="250"/>
      <c r="L312" s="255"/>
      <c r="M312" s="256"/>
      <c r="N312" s="257"/>
      <c r="O312" s="257"/>
      <c r="P312" s="257"/>
      <c r="Q312" s="257"/>
      <c r="R312" s="257"/>
      <c r="S312" s="257"/>
      <c r="T312" s="258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9" t="s">
        <v>135</v>
      </c>
      <c r="AU312" s="259" t="s">
        <v>85</v>
      </c>
      <c r="AV312" s="14" t="s">
        <v>85</v>
      </c>
      <c r="AW312" s="14" t="s">
        <v>31</v>
      </c>
      <c r="AX312" s="14" t="s">
        <v>83</v>
      </c>
      <c r="AY312" s="259" t="s">
        <v>125</v>
      </c>
    </row>
    <row r="313" s="2" customFormat="1" ht="16.5" customHeight="1">
      <c r="A313" s="39"/>
      <c r="B313" s="40"/>
      <c r="C313" s="220" t="s">
        <v>369</v>
      </c>
      <c r="D313" s="220" t="s">
        <v>127</v>
      </c>
      <c r="E313" s="221" t="s">
        <v>370</v>
      </c>
      <c r="F313" s="222" t="s">
        <v>371</v>
      </c>
      <c r="G313" s="223" t="s">
        <v>130</v>
      </c>
      <c r="H313" s="224">
        <v>0.24199999999999999</v>
      </c>
      <c r="I313" s="225"/>
      <c r="J313" s="226">
        <f>ROUND(I313*H313,2)</f>
        <v>0</v>
      </c>
      <c r="K313" s="227"/>
      <c r="L313" s="45"/>
      <c r="M313" s="228" t="s">
        <v>1</v>
      </c>
      <c r="N313" s="229" t="s">
        <v>40</v>
      </c>
      <c r="O313" s="92"/>
      <c r="P313" s="230">
        <f>O313*H313</f>
        <v>0</v>
      </c>
      <c r="Q313" s="230">
        <v>0</v>
      </c>
      <c r="R313" s="230">
        <f>Q313*H313</f>
        <v>0</v>
      </c>
      <c r="S313" s="230">
        <v>0</v>
      </c>
      <c r="T313" s="23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2" t="s">
        <v>131</v>
      </c>
      <c r="AT313" s="232" t="s">
        <v>127</v>
      </c>
      <c r="AU313" s="232" t="s">
        <v>85</v>
      </c>
      <c r="AY313" s="18" t="s">
        <v>125</v>
      </c>
      <c r="BE313" s="233">
        <f>IF(N313="základní",J313,0)</f>
        <v>0</v>
      </c>
      <c r="BF313" s="233">
        <f>IF(N313="snížená",J313,0)</f>
        <v>0</v>
      </c>
      <c r="BG313" s="233">
        <f>IF(N313="zákl. přenesená",J313,0)</f>
        <v>0</v>
      </c>
      <c r="BH313" s="233">
        <f>IF(N313="sníž. přenesená",J313,0)</f>
        <v>0</v>
      </c>
      <c r="BI313" s="233">
        <f>IF(N313="nulová",J313,0)</f>
        <v>0</v>
      </c>
      <c r="BJ313" s="18" t="s">
        <v>83</v>
      </c>
      <c r="BK313" s="233">
        <f>ROUND(I313*H313,2)</f>
        <v>0</v>
      </c>
      <c r="BL313" s="18" t="s">
        <v>131</v>
      </c>
      <c r="BM313" s="232" t="s">
        <v>372</v>
      </c>
    </row>
    <row r="314" s="2" customFormat="1">
      <c r="A314" s="39"/>
      <c r="B314" s="40"/>
      <c r="C314" s="41"/>
      <c r="D314" s="234" t="s">
        <v>133</v>
      </c>
      <c r="E314" s="41"/>
      <c r="F314" s="235" t="s">
        <v>373</v>
      </c>
      <c r="G314" s="41"/>
      <c r="H314" s="41"/>
      <c r="I314" s="236"/>
      <c r="J314" s="41"/>
      <c r="K314" s="41"/>
      <c r="L314" s="45"/>
      <c r="M314" s="237"/>
      <c r="N314" s="238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133</v>
      </c>
      <c r="AU314" s="18" t="s">
        <v>85</v>
      </c>
    </row>
    <row r="315" s="14" customFormat="1">
      <c r="A315" s="14"/>
      <c r="B315" s="249"/>
      <c r="C315" s="250"/>
      <c r="D315" s="234" t="s">
        <v>135</v>
      </c>
      <c r="E315" s="251" t="s">
        <v>1</v>
      </c>
      <c r="F315" s="252" t="s">
        <v>368</v>
      </c>
      <c r="G315" s="250"/>
      <c r="H315" s="253">
        <v>0.24199999999999999</v>
      </c>
      <c r="I315" s="254"/>
      <c r="J315" s="250"/>
      <c r="K315" s="250"/>
      <c r="L315" s="255"/>
      <c r="M315" s="256"/>
      <c r="N315" s="257"/>
      <c r="O315" s="257"/>
      <c r="P315" s="257"/>
      <c r="Q315" s="257"/>
      <c r="R315" s="257"/>
      <c r="S315" s="257"/>
      <c r="T315" s="25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9" t="s">
        <v>135</v>
      </c>
      <c r="AU315" s="259" t="s">
        <v>85</v>
      </c>
      <c r="AV315" s="14" t="s">
        <v>85</v>
      </c>
      <c r="AW315" s="14" t="s">
        <v>31</v>
      </c>
      <c r="AX315" s="14" t="s">
        <v>83</v>
      </c>
      <c r="AY315" s="259" t="s">
        <v>125</v>
      </c>
    </row>
    <row r="316" s="2" customFormat="1" ht="16.5" customHeight="1">
      <c r="A316" s="39"/>
      <c r="B316" s="40"/>
      <c r="C316" s="220" t="s">
        <v>374</v>
      </c>
      <c r="D316" s="220" t="s">
        <v>127</v>
      </c>
      <c r="E316" s="221" t="s">
        <v>375</v>
      </c>
      <c r="F316" s="222" t="s">
        <v>376</v>
      </c>
      <c r="G316" s="223" t="s">
        <v>377</v>
      </c>
      <c r="H316" s="224">
        <v>0.002</v>
      </c>
      <c r="I316" s="225"/>
      <c r="J316" s="226">
        <f>ROUND(I316*H316,2)</f>
        <v>0</v>
      </c>
      <c r="K316" s="227"/>
      <c r="L316" s="45"/>
      <c r="M316" s="228" t="s">
        <v>1</v>
      </c>
      <c r="N316" s="229" t="s">
        <v>40</v>
      </c>
      <c r="O316" s="92"/>
      <c r="P316" s="230">
        <f>O316*H316</f>
        <v>0</v>
      </c>
      <c r="Q316" s="230">
        <v>1.06277</v>
      </c>
      <c r="R316" s="230">
        <f>Q316*H316</f>
        <v>0.00212554</v>
      </c>
      <c r="S316" s="230">
        <v>0</v>
      </c>
      <c r="T316" s="231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2" t="s">
        <v>131</v>
      </c>
      <c r="AT316" s="232" t="s">
        <v>127</v>
      </c>
      <c r="AU316" s="232" t="s">
        <v>85</v>
      </c>
      <c r="AY316" s="18" t="s">
        <v>125</v>
      </c>
      <c r="BE316" s="233">
        <f>IF(N316="základní",J316,0)</f>
        <v>0</v>
      </c>
      <c r="BF316" s="233">
        <f>IF(N316="snížená",J316,0)</f>
        <v>0</v>
      </c>
      <c r="BG316" s="233">
        <f>IF(N316="zákl. přenesená",J316,0)</f>
        <v>0</v>
      </c>
      <c r="BH316" s="233">
        <f>IF(N316="sníž. přenesená",J316,0)</f>
        <v>0</v>
      </c>
      <c r="BI316" s="233">
        <f>IF(N316="nulová",J316,0)</f>
        <v>0</v>
      </c>
      <c r="BJ316" s="18" t="s">
        <v>83</v>
      </c>
      <c r="BK316" s="233">
        <f>ROUND(I316*H316,2)</f>
        <v>0</v>
      </c>
      <c r="BL316" s="18" t="s">
        <v>131</v>
      </c>
      <c r="BM316" s="232" t="s">
        <v>378</v>
      </c>
    </row>
    <row r="317" s="2" customFormat="1">
      <c r="A317" s="39"/>
      <c r="B317" s="40"/>
      <c r="C317" s="41"/>
      <c r="D317" s="234" t="s">
        <v>133</v>
      </c>
      <c r="E317" s="41"/>
      <c r="F317" s="235" t="s">
        <v>379</v>
      </c>
      <c r="G317" s="41"/>
      <c r="H317" s="41"/>
      <c r="I317" s="236"/>
      <c r="J317" s="41"/>
      <c r="K317" s="41"/>
      <c r="L317" s="45"/>
      <c r="M317" s="237"/>
      <c r="N317" s="238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133</v>
      </c>
      <c r="AU317" s="18" t="s">
        <v>85</v>
      </c>
    </row>
    <row r="318" s="14" customFormat="1">
      <c r="A318" s="14"/>
      <c r="B318" s="249"/>
      <c r="C318" s="250"/>
      <c r="D318" s="234" t="s">
        <v>135</v>
      </c>
      <c r="E318" s="251" t="s">
        <v>1</v>
      </c>
      <c r="F318" s="252" t="s">
        <v>380</v>
      </c>
      <c r="G318" s="250"/>
      <c r="H318" s="253">
        <v>0.002</v>
      </c>
      <c r="I318" s="254"/>
      <c r="J318" s="250"/>
      <c r="K318" s="250"/>
      <c r="L318" s="255"/>
      <c r="M318" s="256"/>
      <c r="N318" s="257"/>
      <c r="O318" s="257"/>
      <c r="P318" s="257"/>
      <c r="Q318" s="257"/>
      <c r="R318" s="257"/>
      <c r="S318" s="257"/>
      <c r="T318" s="258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9" t="s">
        <v>135</v>
      </c>
      <c r="AU318" s="259" t="s">
        <v>85</v>
      </c>
      <c r="AV318" s="14" t="s">
        <v>85</v>
      </c>
      <c r="AW318" s="14" t="s">
        <v>31</v>
      </c>
      <c r="AX318" s="14" t="s">
        <v>83</v>
      </c>
      <c r="AY318" s="259" t="s">
        <v>125</v>
      </c>
    </row>
    <row r="319" s="2" customFormat="1" ht="16.5" customHeight="1">
      <c r="A319" s="39"/>
      <c r="B319" s="40"/>
      <c r="C319" s="220" t="s">
        <v>381</v>
      </c>
      <c r="D319" s="220" t="s">
        <v>127</v>
      </c>
      <c r="E319" s="221" t="s">
        <v>382</v>
      </c>
      <c r="F319" s="222" t="s">
        <v>383</v>
      </c>
      <c r="G319" s="223" t="s">
        <v>193</v>
      </c>
      <c r="H319" s="224">
        <v>0.032000000000000001</v>
      </c>
      <c r="I319" s="225"/>
      <c r="J319" s="226">
        <f>ROUND(I319*H319,2)</f>
        <v>0</v>
      </c>
      <c r="K319" s="227"/>
      <c r="L319" s="45"/>
      <c r="M319" s="228" t="s">
        <v>1</v>
      </c>
      <c r="N319" s="229" t="s">
        <v>40</v>
      </c>
      <c r="O319" s="92"/>
      <c r="P319" s="230">
        <f>O319*H319</f>
        <v>0</v>
      </c>
      <c r="Q319" s="230">
        <v>0</v>
      </c>
      <c r="R319" s="230">
        <f>Q319*H319</f>
        <v>0</v>
      </c>
      <c r="S319" s="230">
        <v>0</v>
      </c>
      <c r="T319" s="23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2" t="s">
        <v>131</v>
      </c>
      <c r="AT319" s="232" t="s">
        <v>127</v>
      </c>
      <c r="AU319" s="232" t="s">
        <v>85</v>
      </c>
      <c r="AY319" s="18" t="s">
        <v>125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8" t="s">
        <v>83</v>
      </c>
      <c r="BK319" s="233">
        <f>ROUND(I319*H319,2)</f>
        <v>0</v>
      </c>
      <c r="BL319" s="18" t="s">
        <v>131</v>
      </c>
      <c r="BM319" s="232" t="s">
        <v>384</v>
      </c>
    </row>
    <row r="320" s="2" customFormat="1">
      <c r="A320" s="39"/>
      <c r="B320" s="40"/>
      <c r="C320" s="41"/>
      <c r="D320" s="234" t="s">
        <v>133</v>
      </c>
      <c r="E320" s="41"/>
      <c r="F320" s="235" t="s">
        <v>385</v>
      </c>
      <c r="G320" s="41"/>
      <c r="H320" s="41"/>
      <c r="I320" s="236"/>
      <c r="J320" s="41"/>
      <c r="K320" s="41"/>
      <c r="L320" s="45"/>
      <c r="M320" s="237"/>
      <c r="N320" s="238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133</v>
      </c>
      <c r="AU320" s="18" t="s">
        <v>85</v>
      </c>
    </row>
    <row r="321" s="13" customFormat="1">
      <c r="A321" s="13"/>
      <c r="B321" s="239"/>
      <c r="C321" s="240"/>
      <c r="D321" s="234" t="s">
        <v>135</v>
      </c>
      <c r="E321" s="241" t="s">
        <v>1</v>
      </c>
      <c r="F321" s="242" t="s">
        <v>386</v>
      </c>
      <c r="G321" s="240"/>
      <c r="H321" s="241" t="s">
        <v>1</v>
      </c>
      <c r="I321" s="243"/>
      <c r="J321" s="240"/>
      <c r="K321" s="240"/>
      <c r="L321" s="244"/>
      <c r="M321" s="245"/>
      <c r="N321" s="246"/>
      <c r="O321" s="246"/>
      <c r="P321" s="246"/>
      <c r="Q321" s="246"/>
      <c r="R321" s="246"/>
      <c r="S321" s="246"/>
      <c r="T321" s="24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8" t="s">
        <v>135</v>
      </c>
      <c r="AU321" s="248" t="s">
        <v>85</v>
      </c>
      <c r="AV321" s="13" t="s">
        <v>83</v>
      </c>
      <c r="AW321" s="13" t="s">
        <v>31</v>
      </c>
      <c r="AX321" s="13" t="s">
        <v>75</v>
      </c>
      <c r="AY321" s="248" t="s">
        <v>125</v>
      </c>
    </row>
    <row r="322" s="14" customFormat="1">
      <c r="A322" s="14"/>
      <c r="B322" s="249"/>
      <c r="C322" s="250"/>
      <c r="D322" s="234" t="s">
        <v>135</v>
      </c>
      <c r="E322" s="251" t="s">
        <v>1</v>
      </c>
      <c r="F322" s="252" t="s">
        <v>387</v>
      </c>
      <c r="G322" s="250"/>
      <c r="H322" s="253">
        <v>0.032000000000000001</v>
      </c>
      <c r="I322" s="254"/>
      <c r="J322" s="250"/>
      <c r="K322" s="250"/>
      <c r="L322" s="255"/>
      <c r="M322" s="256"/>
      <c r="N322" s="257"/>
      <c r="O322" s="257"/>
      <c r="P322" s="257"/>
      <c r="Q322" s="257"/>
      <c r="R322" s="257"/>
      <c r="S322" s="257"/>
      <c r="T322" s="258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9" t="s">
        <v>135</v>
      </c>
      <c r="AU322" s="259" t="s">
        <v>85</v>
      </c>
      <c r="AV322" s="14" t="s">
        <v>85</v>
      </c>
      <c r="AW322" s="14" t="s">
        <v>31</v>
      </c>
      <c r="AX322" s="14" t="s">
        <v>83</v>
      </c>
      <c r="AY322" s="259" t="s">
        <v>125</v>
      </c>
    </row>
    <row r="323" s="2" customFormat="1" ht="16.5" customHeight="1">
      <c r="A323" s="39"/>
      <c r="B323" s="40"/>
      <c r="C323" s="220" t="s">
        <v>388</v>
      </c>
      <c r="D323" s="220" t="s">
        <v>127</v>
      </c>
      <c r="E323" s="221" t="s">
        <v>389</v>
      </c>
      <c r="F323" s="222" t="s">
        <v>390</v>
      </c>
      <c r="G323" s="223" t="s">
        <v>391</v>
      </c>
      <c r="H323" s="224">
        <v>1</v>
      </c>
      <c r="I323" s="225"/>
      <c r="J323" s="226">
        <f>ROUND(I323*H323,2)</f>
        <v>0</v>
      </c>
      <c r="K323" s="227"/>
      <c r="L323" s="45"/>
      <c r="M323" s="228" t="s">
        <v>1</v>
      </c>
      <c r="N323" s="229" t="s">
        <v>40</v>
      </c>
      <c r="O323" s="92"/>
      <c r="P323" s="230">
        <f>O323*H323</f>
        <v>0</v>
      </c>
      <c r="Q323" s="230">
        <v>0</v>
      </c>
      <c r="R323" s="230">
        <f>Q323*H323</f>
        <v>0</v>
      </c>
      <c r="S323" s="230">
        <v>0</v>
      </c>
      <c r="T323" s="23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2" t="s">
        <v>131</v>
      </c>
      <c r="AT323" s="232" t="s">
        <v>127</v>
      </c>
      <c r="AU323" s="232" t="s">
        <v>85</v>
      </c>
      <c r="AY323" s="18" t="s">
        <v>125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8" t="s">
        <v>83</v>
      </c>
      <c r="BK323" s="233">
        <f>ROUND(I323*H323,2)</f>
        <v>0</v>
      </c>
      <c r="BL323" s="18" t="s">
        <v>131</v>
      </c>
      <c r="BM323" s="232" t="s">
        <v>392</v>
      </c>
    </row>
    <row r="324" s="2" customFormat="1">
      <c r="A324" s="39"/>
      <c r="B324" s="40"/>
      <c r="C324" s="41"/>
      <c r="D324" s="234" t="s">
        <v>133</v>
      </c>
      <c r="E324" s="41"/>
      <c r="F324" s="235" t="s">
        <v>390</v>
      </c>
      <c r="G324" s="41"/>
      <c r="H324" s="41"/>
      <c r="I324" s="236"/>
      <c r="J324" s="41"/>
      <c r="K324" s="41"/>
      <c r="L324" s="45"/>
      <c r="M324" s="237"/>
      <c r="N324" s="238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133</v>
      </c>
      <c r="AU324" s="18" t="s">
        <v>85</v>
      </c>
    </row>
    <row r="325" s="14" customFormat="1">
      <c r="A325" s="14"/>
      <c r="B325" s="249"/>
      <c r="C325" s="250"/>
      <c r="D325" s="234" t="s">
        <v>135</v>
      </c>
      <c r="E325" s="251" t="s">
        <v>1</v>
      </c>
      <c r="F325" s="252" t="s">
        <v>393</v>
      </c>
      <c r="G325" s="250"/>
      <c r="H325" s="253">
        <v>1</v>
      </c>
      <c r="I325" s="254"/>
      <c r="J325" s="250"/>
      <c r="K325" s="250"/>
      <c r="L325" s="255"/>
      <c r="M325" s="256"/>
      <c r="N325" s="257"/>
      <c r="O325" s="257"/>
      <c r="P325" s="257"/>
      <c r="Q325" s="257"/>
      <c r="R325" s="257"/>
      <c r="S325" s="257"/>
      <c r="T325" s="258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9" t="s">
        <v>135</v>
      </c>
      <c r="AU325" s="259" t="s">
        <v>85</v>
      </c>
      <c r="AV325" s="14" t="s">
        <v>85</v>
      </c>
      <c r="AW325" s="14" t="s">
        <v>31</v>
      </c>
      <c r="AX325" s="14" t="s">
        <v>83</v>
      </c>
      <c r="AY325" s="259" t="s">
        <v>125</v>
      </c>
    </row>
    <row r="326" s="12" customFormat="1" ht="22.8" customHeight="1">
      <c r="A326" s="12"/>
      <c r="B326" s="204"/>
      <c r="C326" s="205"/>
      <c r="D326" s="206" t="s">
        <v>74</v>
      </c>
      <c r="E326" s="218" t="s">
        <v>190</v>
      </c>
      <c r="F326" s="218" t="s">
        <v>394</v>
      </c>
      <c r="G326" s="205"/>
      <c r="H326" s="205"/>
      <c r="I326" s="208"/>
      <c r="J326" s="219">
        <f>BK326</f>
        <v>0</v>
      </c>
      <c r="K326" s="205"/>
      <c r="L326" s="210"/>
      <c r="M326" s="211"/>
      <c r="N326" s="212"/>
      <c r="O326" s="212"/>
      <c r="P326" s="213">
        <f>SUM(P327:P338)</f>
        <v>0</v>
      </c>
      <c r="Q326" s="212"/>
      <c r="R326" s="213">
        <f>SUM(R327:R338)</f>
        <v>0</v>
      </c>
      <c r="S326" s="212"/>
      <c r="T326" s="214">
        <f>SUM(T327:T338)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15" t="s">
        <v>83</v>
      </c>
      <c r="AT326" s="216" t="s">
        <v>74</v>
      </c>
      <c r="AU326" s="216" t="s">
        <v>83</v>
      </c>
      <c r="AY326" s="215" t="s">
        <v>125</v>
      </c>
      <c r="BK326" s="217">
        <f>SUM(BK327:BK338)</f>
        <v>0</v>
      </c>
    </row>
    <row r="327" s="2" customFormat="1" ht="16.5" customHeight="1">
      <c r="A327" s="39"/>
      <c r="B327" s="40"/>
      <c r="C327" s="220" t="s">
        <v>395</v>
      </c>
      <c r="D327" s="220" t="s">
        <v>127</v>
      </c>
      <c r="E327" s="221" t="s">
        <v>396</v>
      </c>
      <c r="F327" s="222" t="s">
        <v>397</v>
      </c>
      <c r="G327" s="223" t="s">
        <v>130</v>
      </c>
      <c r="H327" s="224">
        <v>1127.52</v>
      </c>
      <c r="I327" s="225"/>
      <c r="J327" s="226">
        <f>ROUND(I327*H327,2)</f>
        <v>0</v>
      </c>
      <c r="K327" s="227"/>
      <c r="L327" s="45"/>
      <c r="M327" s="228" t="s">
        <v>1</v>
      </c>
      <c r="N327" s="229" t="s">
        <v>40</v>
      </c>
      <c r="O327" s="92"/>
      <c r="P327" s="230">
        <f>O327*H327</f>
        <v>0</v>
      </c>
      <c r="Q327" s="230">
        <v>0</v>
      </c>
      <c r="R327" s="230">
        <f>Q327*H327</f>
        <v>0</v>
      </c>
      <c r="S327" s="230">
        <v>0</v>
      </c>
      <c r="T327" s="231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2" t="s">
        <v>131</v>
      </c>
      <c r="AT327" s="232" t="s">
        <v>127</v>
      </c>
      <c r="AU327" s="232" t="s">
        <v>85</v>
      </c>
      <c r="AY327" s="18" t="s">
        <v>125</v>
      </c>
      <c r="BE327" s="233">
        <f>IF(N327="základní",J327,0)</f>
        <v>0</v>
      </c>
      <c r="BF327" s="233">
        <f>IF(N327="snížená",J327,0)</f>
        <v>0</v>
      </c>
      <c r="BG327" s="233">
        <f>IF(N327="zákl. přenesená",J327,0)</f>
        <v>0</v>
      </c>
      <c r="BH327" s="233">
        <f>IF(N327="sníž. přenesená",J327,0)</f>
        <v>0</v>
      </c>
      <c r="BI327" s="233">
        <f>IF(N327="nulová",J327,0)</f>
        <v>0</v>
      </c>
      <c r="BJ327" s="18" t="s">
        <v>83</v>
      </c>
      <c r="BK327" s="233">
        <f>ROUND(I327*H327,2)</f>
        <v>0</v>
      </c>
      <c r="BL327" s="18" t="s">
        <v>131</v>
      </c>
      <c r="BM327" s="232" t="s">
        <v>398</v>
      </c>
    </row>
    <row r="328" s="2" customFormat="1">
      <c r="A328" s="39"/>
      <c r="B328" s="40"/>
      <c r="C328" s="41"/>
      <c r="D328" s="234" t="s">
        <v>133</v>
      </c>
      <c r="E328" s="41"/>
      <c r="F328" s="235" t="s">
        <v>399</v>
      </c>
      <c r="G328" s="41"/>
      <c r="H328" s="41"/>
      <c r="I328" s="236"/>
      <c r="J328" s="41"/>
      <c r="K328" s="41"/>
      <c r="L328" s="45"/>
      <c r="M328" s="237"/>
      <c r="N328" s="238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133</v>
      </c>
      <c r="AU328" s="18" t="s">
        <v>85</v>
      </c>
    </row>
    <row r="329" s="13" customFormat="1">
      <c r="A329" s="13"/>
      <c r="B329" s="239"/>
      <c r="C329" s="240"/>
      <c r="D329" s="234" t="s">
        <v>135</v>
      </c>
      <c r="E329" s="241" t="s">
        <v>1</v>
      </c>
      <c r="F329" s="242" t="s">
        <v>400</v>
      </c>
      <c r="G329" s="240"/>
      <c r="H329" s="241" t="s">
        <v>1</v>
      </c>
      <c r="I329" s="243"/>
      <c r="J329" s="240"/>
      <c r="K329" s="240"/>
      <c r="L329" s="244"/>
      <c r="M329" s="245"/>
      <c r="N329" s="246"/>
      <c r="O329" s="246"/>
      <c r="P329" s="246"/>
      <c r="Q329" s="246"/>
      <c r="R329" s="246"/>
      <c r="S329" s="246"/>
      <c r="T329" s="24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8" t="s">
        <v>135</v>
      </c>
      <c r="AU329" s="248" t="s">
        <v>85</v>
      </c>
      <c r="AV329" s="13" t="s">
        <v>83</v>
      </c>
      <c r="AW329" s="13" t="s">
        <v>31</v>
      </c>
      <c r="AX329" s="13" t="s">
        <v>75</v>
      </c>
      <c r="AY329" s="248" t="s">
        <v>125</v>
      </c>
    </row>
    <row r="330" s="14" customFormat="1">
      <c r="A330" s="14"/>
      <c r="B330" s="249"/>
      <c r="C330" s="250"/>
      <c r="D330" s="234" t="s">
        <v>135</v>
      </c>
      <c r="E330" s="251" t="s">
        <v>1</v>
      </c>
      <c r="F330" s="252" t="s">
        <v>401</v>
      </c>
      <c r="G330" s="250"/>
      <c r="H330" s="253">
        <v>1071.52</v>
      </c>
      <c r="I330" s="254"/>
      <c r="J330" s="250"/>
      <c r="K330" s="250"/>
      <c r="L330" s="255"/>
      <c r="M330" s="256"/>
      <c r="N330" s="257"/>
      <c r="O330" s="257"/>
      <c r="P330" s="257"/>
      <c r="Q330" s="257"/>
      <c r="R330" s="257"/>
      <c r="S330" s="257"/>
      <c r="T330" s="258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9" t="s">
        <v>135</v>
      </c>
      <c r="AU330" s="259" t="s">
        <v>85</v>
      </c>
      <c r="AV330" s="14" t="s">
        <v>85</v>
      </c>
      <c r="AW330" s="14" t="s">
        <v>31</v>
      </c>
      <c r="AX330" s="14" t="s">
        <v>75</v>
      </c>
      <c r="AY330" s="259" t="s">
        <v>125</v>
      </c>
    </row>
    <row r="331" s="14" customFormat="1">
      <c r="A331" s="14"/>
      <c r="B331" s="249"/>
      <c r="C331" s="250"/>
      <c r="D331" s="234" t="s">
        <v>135</v>
      </c>
      <c r="E331" s="251" t="s">
        <v>1</v>
      </c>
      <c r="F331" s="252" t="s">
        <v>402</v>
      </c>
      <c r="G331" s="250"/>
      <c r="H331" s="253">
        <v>56</v>
      </c>
      <c r="I331" s="254"/>
      <c r="J331" s="250"/>
      <c r="K331" s="250"/>
      <c r="L331" s="255"/>
      <c r="M331" s="256"/>
      <c r="N331" s="257"/>
      <c r="O331" s="257"/>
      <c r="P331" s="257"/>
      <c r="Q331" s="257"/>
      <c r="R331" s="257"/>
      <c r="S331" s="257"/>
      <c r="T331" s="25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9" t="s">
        <v>135</v>
      </c>
      <c r="AU331" s="259" t="s">
        <v>85</v>
      </c>
      <c r="AV331" s="14" t="s">
        <v>85</v>
      </c>
      <c r="AW331" s="14" t="s">
        <v>31</v>
      </c>
      <c r="AX331" s="14" t="s">
        <v>75</v>
      </c>
      <c r="AY331" s="259" t="s">
        <v>125</v>
      </c>
    </row>
    <row r="332" s="16" customFormat="1">
      <c r="A332" s="16"/>
      <c r="B332" s="271"/>
      <c r="C332" s="272"/>
      <c r="D332" s="234" t="s">
        <v>135</v>
      </c>
      <c r="E332" s="273" t="s">
        <v>1</v>
      </c>
      <c r="F332" s="274" t="s">
        <v>172</v>
      </c>
      <c r="G332" s="272"/>
      <c r="H332" s="275">
        <v>1127.52</v>
      </c>
      <c r="I332" s="276"/>
      <c r="J332" s="272"/>
      <c r="K332" s="272"/>
      <c r="L332" s="277"/>
      <c r="M332" s="278"/>
      <c r="N332" s="279"/>
      <c r="O332" s="279"/>
      <c r="P332" s="279"/>
      <c r="Q332" s="279"/>
      <c r="R332" s="279"/>
      <c r="S332" s="279"/>
      <c r="T332" s="280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T332" s="281" t="s">
        <v>135</v>
      </c>
      <c r="AU332" s="281" t="s">
        <v>85</v>
      </c>
      <c r="AV332" s="16" t="s">
        <v>131</v>
      </c>
      <c r="AW332" s="16" t="s">
        <v>31</v>
      </c>
      <c r="AX332" s="16" t="s">
        <v>83</v>
      </c>
      <c r="AY332" s="281" t="s">
        <v>125</v>
      </c>
    </row>
    <row r="333" s="2" customFormat="1" ht="16.5" customHeight="1">
      <c r="A333" s="39"/>
      <c r="B333" s="40"/>
      <c r="C333" s="220" t="s">
        <v>403</v>
      </c>
      <c r="D333" s="220" t="s">
        <v>127</v>
      </c>
      <c r="E333" s="221" t="s">
        <v>404</v>
      </c>
      <c r="F333" s="222" t="s">
        <v>405</v>
      </c>
      <c r="G333" s="223" t="s">
        <v>130</v>
      </c>
      <c r="H333" s="224">
        <v>997.20000000000005</v>
      </c>
      <c r="I333" s="225"/>
      <c r="J333" s="226">
        <f>ROUND(I333*H333,2)</f>
        <v>0</v>
      </c>
      <c r="K333" s="227"/>
      <c r="L333" s="45"/>
      <c r="M333" s="228" t="s">
        <v>1</v>
      </c>
      <c r="N333" s="229" t="s">
        <v>40</v>
      </c>
      <c r="O333" s="92"/>
      <c r="P333" s="230">
        <f>O333*H333</f>
        <v>0</v>
      </c>
      <c r="Q333" s="230">
        <v>0</v>
      </c>
      <c r="R333" s="230">
        <f>Q333*H333</f>
        <v>0</v>
      </c>
      <c r="S333" s="230">
        <v>0</v>
      </c>
      <c r="T333" s="231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2" t="s">
        <v>131</v>
      </c>
      <c r="AT333" s="232" t="s">
        <v>127</v>
      </c>
      <c r="AU333" s="232" t="s">
        <v>85</v>
      </c>
      <c r="AY333" s="18" t="s">
        <v>125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18" t="s">
        <v>83</v>
      </c>
      <c r="BK333" s="233">
        <f>ROUND(I333*H333,2)</f>
        <v>0</v>
      </c>
      <c r="BL333" s="18" t="s">
        <v>131</v>
      </c>
      <c r="BM333" s="232" t="s">
        <v>406</v>
      </c>
    </row>
    <row r="334" s="2" customFormat="1">
      <c r="A334" s="39"/>
      <c r="B334" s="40"/>
      <c r="C334" s="41"/>
      <c r="D334" s="234" t="s">
        <v>133</v>
      </c>
      <c r="E334" s="41"/>
      <c r="F334" s="235" t="s">
        <v>407</v>
      </c>
      <c r="G334" s="41"/>
      <c r="H334" s="41"/>
      <c r="I334" s="236"/>
      <c r="J334" s="41"/>
      <c r="K334" s="41"/>
      <c r="L334" s="45"/>
      <c r="M334" s="237"/>
      <c r="N334" s="238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133</v>
      </c>
      <c r="AU334" s="18" t="s">
        <v>85</v>
      </c>
    </row>
    <row r="335" s="13" customFormat="1">
      <c r="A335" s="13"/>
      <c r="B335" s="239"/>
      <c r="C335" s="240"/>
      <c r="D335" s="234" t="s">
        <v>135</v>
      </c>
      <c r="E335" s="241" t="s">
        <v>1</v>
      </c>
      <c r="F335" s="242" t="s">
        <v>408</v>
      </c>
      <c r="G335" s="240"/>
      <c r="H335" s="241" t="s">
        <v>1</v>
      </c>
      <c r="I335" s="243"/>
      <c r="J335" s="240"/>
      <c r="K335" s="240"/>
      <c r="L335" s="244"/>
      <c r="M335" s="245"/>
      <c r="N335" s="246"/>
      <c r="O335" s="246"/>
      <c r="P335" s="246"/>
      <c r="Q335" s="246"/>
      <c r="R335" s="246"/>
      <c r="S335" s="246"/>
      <c r="T335" s="24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8" t="s">
        <v>135</v>
      </c>
      <c r="AU335" s="248" t="s">
        <v>85</v>
      </c>
      <c r="AV335" s="13" t="s">
        <v>83</v>
      </c>
      <c r="AW335" s="13" t="s">
        <v>31</v>
      </c>
      <c r="AX335" s="13" t="s">
        <v>75</v>
      </c>
      <c r="AY335" s="248" t="s">
        <v>125</v>
      </c>
    </row>
    <row r="336" s="14" customFormat="1">
      <c r="A336" s="14"/>
      <c r="B336" s="249"/>
      <c r="C336" s="250"/>
      <c r="D336" s="234" t="s">
        <v>135</v>
      </c>
      <c r="E336" s="251" t="s">
        <v>1</v>
      </c>
      <c r="F336" s="252" t="s">
        <v>409</v>
      </c>
      <c r="G336" s="250"/>
      <c r="H336" s="253">
        <v>941.20000000000005</v>
      </c>
      <c r="I336" s="254"/>
      <c r="J336" s="250"/>
      <c r="K336" s="250"/>
      <c r="L336" s="255"/>
      <c r="M336" s="256"/>
      <c r="N336" s="257"/>
      <c r="O336" s="257"/>
      <c r="P336" s="257"/>
      <c r="Q336" s="257"/>
      <c r="R336" s="257"/>
      <c r="S336" s="257"/>
      <c r="T336" s="258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9" t="s">
        <v>135</v>
      </c>
      <c r="AU336" s="259" t="s">
        <v>85</v>
      </c>
      <c r="AV336" s="14" t="s">
        <v>85</v>
      </c>
      <c r="AW336" s="14" t="s">
        <v>31</v>
      </c>
      <c r="AX336" s="14" t="s">
        <v>75</v>
      </c>
      <c r="AY336" s="259" t="s">
        <v>125</v>
      </c>
    </row>
    <row r="337" s="14" customFormat="1">
      <c r="A337" s="14"/>
      <c r="B337" s="249"/>
      <c r="C337" s="250"/>
      <c r="D337" s="234" t="s">
        <v>135</v>
      </c>
      <c r="E337" s="251" t="s">
        <v>1</v>
      </c>
      <c r="F337" s="252" t="s">
        <v>402</v>
      </c>
      <c r="G337" s="250"/>
      <c r="H337" s="253">
        <v>56</v>
      </c>
      <c r="I337" s="254"/>
      <c r="J337" s="250"/>
      <c r="K337" s="250"/>
      <c r="L337" s="255"/>
      <c r="M337" s="256"/>
      <c r="N337" s="257"/>
      <c r="O337" s="257"/>
      <c r="P337" s="257"/>
      <c r="Q337" s="257"/>
      <c r="R337" s="257"/>
      <c r="S337" s="257"/>
      <c r="T337" s="258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9" t="s">
        <v>135</v>
      </c>
      <c r="AU337" s="259" t="s">
        <v>85</v>
      </c>
      <c r="AV337" s="14" t="s">
        <v>85</v>
      </c>
      <c r="AW337" s="14" t="s">
        <v>31</v>
      </c>
      <c r="AX337" s="14" t="s">
        <v>75</v>
      </c>
      <c r="AY337" s="259" t="s">
        <v>125</v>
      </c>
    </row>
    <row r="338" s="16" customFormat="1">
      <c r="A338" s="16"/>
      <c r="B338" s="271"/>
      <c r="C338" s="272"/>
      <c r="D338" s="234" t="s">
        <v>135</v>
      </c>
      <c r="E338" s="273" t="s">
        <v>1</v>
      </c>
      <c r="F338" s="274" t="s">
        <v>172</v>
      </c>
      <c r="G338" s="272"/>
      <c r="H338" s="275">
        <v>997.20000000000005</v>
      </c>
      <c r="I338" s="276"/>
      <c r="J338" s="272"/>
      <c r="K338" s="272"/>
      <c r="L338" s="277"/>
      <c r="M338" s="278"/>
      <c r="N338" s="279"/>
      <c r="O338" s="279"/>
      <c r="P338" s="279"/>
      <c r="Q338" s="279"/>
      <c r="R338" s="279"/>
      <c r="S338" s="279"/>
      <c r="T338" s="280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281" t="s">
        <v>135</v>
      </c>
      <c r="AU338" s="281" t="s">
        <v>85</v>
      </c>
      <c r="AV338" s="16" t="s">
        <v>131</v>
      </c>
      <c r="AW338" s="16" t="s">
        <v>31</v>
      </c>
      <c r="AX338" s="16" t="s">
        <v>83</v>
      </c>
      <c r="AY338" s="281" t="s">
        <v>125</v>
      </c>
    </row>
    <row r="339" s="12" customFormat="1" ht="22.8" customHeight="1">
      <c r="A339" s="12"/>
      <c r="B339" s="204"/>
      <c r="C339" s="205"/>
      <c r="D339" s="206" t="s">
        <v>74</v>
      </c>
      <c r="E339" s="218" t="s">
        <v>197</v>
      </c>
      <c r="F339" s="218" t="s">
        <v>410</v>
      </c>
      <c r="G339" s="205"/>
      <c r="H339" s="205"/>
      <c r="I339" s="208"/>
      <c r="J339" s="219">
        <f>BK339</f>
        <v>0</v>
      </c>
      <c r="K339" s="205"/>
      <c r="L339" s="210"/>
      <c r="M339" s="211"/>
      <c r="N339" s="212"/>
      <c r="O339" s="212"/>
      <c r="P339" s="213">
        <f>SUM(P340:P348)</f>
        <v>0</v>
      </c>
      <c r="Q339" s="212"/>
      <c r="R339" s="213">
        <f>SUM(R340:R348)</f>
        <v>0.45358427999999995</v>
      </c>
      <c r="S339" s="212"/>
      <c r="T339" s="214">
        <f>SUM(T340:T348)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5" t="s">
        <v>83</v>
      </c>
      <c r="AT339" s="216" t="s">
        <v>74</v>
      </c>
      <c r="AU339" s="216" t="s">
        <v>83</v>
      </c>
      <c r="AY339" s="215" t="s">
        <v>125</v>
      </c>
      <c r="BK339" s="217">
        <f>SUM(BK340:BK348)</f>
        <v>0</v>
      </c>
    </row>
    <row r="340" s="2" customFormat="1" ht="16.5" customHeight="1">
      <c r="A340" s="39"/>
      <c r="B340" s="40"/>
      <c r="C340" s="220" t="s">
        <v>411</v>
      </c>
      <c r="D340" s="220" t="s">
        <v>127</v>
      </c>
      <c r="E340" s="221" t="s">
        <v>412</v>
      </c>
      <c r="F340" s="222" t="s">
        <v>413</v>
      </c>
      <c r="G340" s="223" t="s">
        <v>130</v>
      </c>
      <c r="H340" s="224">
        <v>8.2379999999999995</v>
      </c>
      <c r="I340" s="225"/>
      <c r="J340" s="226">
        <f>ROUND(I340*H340,2)</f>
        <v>0</v>
      </c>
      <c r="K340" s="227"/>
      <c r="L340" s="45"/>
      <c r="M340" s="228" t="s">
        <v>1</v>
      </c>
      <c r="N340" s="229" t="s">
        <v>40</v>
      </c>
      <c r="O340" s="92"/>
      <c r="P340" s="230">
        <f>O340*H340</f>
        <v>0</v>
      </c>
      <c r="Q340" s="230">
        <v>0.055059999999999998</v>
      </c>
      <c r="R340" s="230">
        <f>Q340*H340</f>
        <v>0.45358427999999995</v>
      </c>
      <c r="S340" s="230">
        <v>0</v>
      </c>
      <c r="T340" s="23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2" t="s">
        <v>131</v>
      </c>
      <c r="AT340" s="232" t="s">
        <v>127</v>
      </c>
      <c r="AU340" s="232" t="s">
        <v>85</v>
      </c>
      <c r="AY340" s="18" t="s">
        <v>125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8" t="s">
        <v>83</v>
      </c>
      <c r="BK340" s="233">
        <f>ROUND(I340*H340,2)</f>
        <v>0</v>
      </c>
      <c r="BL340" s="18" t="s">
        <v>131</v>
      </c>
      <c r="BM340" s="232" t="s">
        <v>414</v>
      </c>
    </row>
    <row r="341" s="2" customFormat="1">
      <c r="A341" s="39"/>
      <c r="B341" s="40"/>
      <c r="C341" s="41"/>
      <c r="D341" s="234" t="s">
        <v>133</v>
      </c>
      <c r="E341" s="41"/>
      <c r="F341" s="235" t="s">
        <v>415</v>
      </c>
      <c r="G341" s="41"/>
      <c r="H341" s="41"/>
      <c r="I341" s="236"/>
      <c r="J341" s="41"/>
      <c r="K341" s="41"/>
      <c r="L341" s="45"/>
      <c r="M341" s="237"/>
      <c r="N341" s="238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133</v>
      </c>
      <c r="AU341" s="18" t="s">
        <v>85</v>
      </c>
    </row>
    <row r="342" s="14" customFormat="1">
      <c r="A342" s="14"/>
      <c r="B342" s="249"/>
      <c r="C342" s="250"/>
      <c r="D342" s="234" t="s">
        <v>135</v>
      </c>
      <c r="E342" s="251" t="s">
        <v>1</v>
      </c>
      <c r="F342" s="252" t="s">
        <v>416</v>
      </c>
      <c r="G342" s="250"/>
      <c r="H342" s="253">
        <v>3.23</v>
      </c>
      <c r="I342" s="254"/>
      <c r="J342" s="250"/>
      <c r="K342" s="250"/>
      <c r="L342" s="255"/>
      <c r="M342" s="256"/>
      <c r="N342" s="257"/>
      <c r="O342" s="257"/>
      <c r="P342" s="257"/>
      <c r="Q342" s="257"/>
      <c r="R342" s="257"/>
      <c r="S342" s="257"/>
      <c r="T342" s="25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9" t="s">
        <v>135</v>
      </c>
      <c r="AU342" s="259" t="s">
        <v>85</v>
      </c>
      <c r="AV342" s="14" t="s">
        <v>85</v>
      </c>
      <c r="AW342" s="14" t="s">
        <v>31</v>
      </c>
      <c r="AX342" s="14" t="s">
        <v>75</v>
      </c>
      <c r="AY342" s="259" t="s">
        <v>125</v>
      </c>
    </row>
    <row r="343" s="14" customFormat="1">
      <c r="A343" s="14"/>
      <c r="B343" s="249"/>
      <c r="C343" s="250"/>
      <c r="D343" s="234" t="s">
        <v>135</v>
      </c>
      <c r="E343" s="251" t="s">
        <v>1</v>
      </c>
      <c r="F343" s="252" t="s">
        <v>417</v>
      </c>
      <c r="G343" s="250"/>
      <c r="H343" s="253">
        <v>5.7800000000000002</v>
      </c>
      <c r="I343" s="254"/>
      <c r="J343" s="250"/>
      <c r="K343" s="250"/>
      <c r="L343" s="255"/>
      <c r="M343" s="256"/>
      <c r="N343" s="257"/>
      <c r="O343" s="257"/>
      <c r="P343" s="257"/>
      <c r="Q343" s="257"/>
      <c r="R343" s="257"/>
      <c r="S343" s="257"/>
      <c r="T343" s="258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9" t="s">
        <v>135</v>
      </c>
      <c r="AU343" s="259" t="s">
        <v>85</v>
      </c>
      <c r="AV343" s="14" t="s">
        <v>85</v>
      </c>
      <c r="AW343" s="14" t="s">
        <v>31</v>
      </c>
      <c r="AX343" s="14" t="s">
        <v>75</v>
      </c>
      <c r="AY343" s="259" t="s">
        <v>125</v>
      </c>
    </row>
    <row r="344" s="14" customFormat="1">
      <c r="A344" s="14"/>
      <c r="B344" s="249"/>
      <c r="C344" s="250"/>
      <c r="D344" s="234" t="s">
        <v>135</v>
      </c>
      <c r="E344" s="251" t="s">
        <v>1</v>
      </c>
      <c r="F344" s="252" t="s">
        <v>418</v>
      </c>
      <c r="G344" s="250"/>
      <c r="H344" s="253">
        <v>1.1499999999999999</v>
      </c>
      <c r="I344" s="254"/>
      <c r="J344" s="250"/>
      <c r="K344" s="250"/>
      <c r="L344" s="255"/>
      <c r="M344" s="256"/>
      <c r="N344" s="257"/>
      <c r="O344" s="257"/>
      <c r="P344" s="257"/>
      <c r="Q344" s="257"/>
      <c r="R344" s="257"/>
      <c r="S344" s="257"/>
      <c r="T344" s="258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9" t="s">
        <v>135</v>
      </c>
      <c r="AU344" s="259" t="s">
        <v>85</v>
      </c>
      <c r="AV344" s="14" t="s">
        <v>85</v>
      </c>
      <c r="AW344" s="14" t="s">
        <v>31</v>
      </c>
      <c r="AX344" s="14" t="s">
        <v>75</v>
      </c>
      <c r="AY344" s="259" t="s">
        <v>125</v>
      </c>
    </row>
    <row r="345" s="14" customFormat="1">
      <c r="A345" s="14"/>
      <c r="B345" s="249"/>
      <c r="C345" s="250"/>
      <c r="D345" s="234" t="s">
        <v>135</v>
      </c>
      <c r="E345" s="251" t="s">
        <v>1</v>
      </c>
      <c r="F345" s="252" t="s">
        <v>419</v>
      </c>
      <c r="G345" s="250"/>
      <c r="H345" s="253">
        <v>4.7149999999999999</v>
      </c>
      <c r="I345" s="254"/>
      <c r="J345" s="250"/>
      <c r="K345" s="250"/>
      <c r="L345" s="255"/>
      <c r="M345" s="256"/>
      <c r="N345" s="257"/>
      <c r="O345" s="257"/>
      <c r="P345" s="257"/>
      <c r="Q345" s="257"/>
      <c r="R345" s="257"/>
      <c r="S345" s="257"/>
      <c r="T345" s="258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9" t="s">
        <v>135</v>
      </c>
      <c r="AU345" s="259" t="s">
        <v>85</v>
      </c>
      <c r="AV345" s="14" t="s">
        <v>85</v>
      </c>
      <c r="AW345" s="14" t="s">
        <v>31</v>
      </c>
      <c r="AX345" s="14" t="s">
        <v>75</v>
      </c>
      <c r="AY345" s="259" t="s">
        <v>125</v>
      </c>
    </row>
    <row r="346" s="14" customFormat="1">
      <c r="A346" s="14"/>
      <c r="B346" s="249"/>
      <c r="C346" s="250"/>
      <c r="D346" s="234" t="s">
        <v>135</v>
      </c>
      <c r="E346" s="251" t="s">
        <v>1</v>
      </c>
      <c r="F346" s="252" t="s">
        <v>420</v>
      </c>
      <c r="G346" s="250"/>
      <c r="H346" s="253">
        <v>1.6000000000000001</v>
      </c>
      <c r="I346" s="254"/>
      <c r="J346" s="250"/>
      <c r="K346" s="250"/>
      <c r="L346" s="255"/>
      <c r="M346" s="256"/>
      <c r="N346" s="257"/>
      <c r="O346" s="257"/>
      <c r="P346" s="257"/>
      <c r="Q346" s="257"/>
      <c r="R346" s="257"/>
      <c r="S346" s="257"/>
      <c r="T346" s="258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9" t="s">
        <v>135</v>
      </c>
      <c r="AU346" s="259" t="s">
        <v>85</v>
      </c>
      <c r="AV346" s="14" t="s">
        <v>85</v>
      </c>
      <c r="AW346" s="14" t="s">
        <v>31</v>
      </c>
      <c r="AX346" s="14" t="s">
        <v>75</v>
      </c>
      <c r="AY346" s="259" t="s">
        <v>125</v>
      </c>
    </row>
    <row r="347" s="15" customFormat="1">
      <c r="A347" s="15"/>
      <c r="B347" s="260"/>
      <c r="C347" s="261"/>
      <c r="D347" s="234" t="s">
        <v>135</v>
      </c>
      <c r="E347" s="262" t="s">
        <v>1</v>
      </c>
      <c r="F347" s="263" t="s">
        <v>163</v>
      </c>
      <c r="G347" s="261"/>
      <c r="H347" s="264">
        <v>16.475000000000001</v>
      </c>
      <c r="I347" s="265"/>
      <c r="J347" s="261"/>
      <c r="K347" s="261"/>
      <c r="L347" s="266"/>
      <c r="M347" s="267"/>
      <c r="N347" s="268"/>
      <c r="O347" s="268"/>
      <c r="P347" s="268"/>
      <c r="Q347" s="268"/>
      <c r="R347" s="268"/>
      <c r="S347" s="268"/>
      <c r="T347" s="269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0" t="s">
        <v>135</v>
      </c>
      <c r="AU347" s="270" t="s">
        <v>85</v>
      </c>
      <c r="AV347" s="15" t="s">
        <v>89</v>
      </c>
      <c r="AW347" s="15" t="s">
        <v>31</v>
      </c>
      <c r="AX347" s="15" t="s">
        <v>75</v>
      </c>
      <c r="AY347" s="270" t="s">
        <v>125</v>
      </c>
    </row>
    <row r="348" s="14" customFormat="1">
      <c r="A348" s="14"/>
      <c r="B348" s="249"/>
      <c r="C348" s="250"/>
      <c r="D348" s="234" t="s">
        <v>135</v>
      </c>
      <c r="E348" s="251" t="s">
        <v>1</v>
      </c>
      <c r="F348" s="252" t="s">
        <v>421</v>
      </c>
      <c r="G348" s="250"/>
      <c r="H348" s="253">
        <v>8.2379999999999995</v>
      </c>
      <c r="I348" s="254"/>
      <c r="J348" s="250"/>
      <c r="K348" s="250"/>
      <c r="L348" s="255"/>
      <c r="M348" s="256"/>
      <c r="N348" s="257"/>
      <c r="O348" s="257"/>
      <c r="P348" s="257"/>
      <c r="Q348" s="257"/>
      <c r="R348" s="257"/>
      <c r="S348" s="257"/>
      <c r="T348" s="258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9" t="s">
        <v>135</v>
      </c>
      <c r="AU348" s="259" t="s">
        <v>85</v>
      </c>
      <c r="AV348" s="14" t="s">
        <v>85</v>
      </c>
      <c r="AW348" s="14" t="s">
        <v>31</v>
      </c>
      <c r="AX348" s="14" t="s">
        <v>83</v>
      </c>
      <c r="AY348" s="259" t="s">
        <v>125</v>
      </c>
    </row>
    <row r="349" s="12" customFormat="1" ht="22.8" customHeight="1">
      <c r="A349" s="12"/>
      <c r="B349" s="204"/>
      <c r="C349" s="205"/>
      <c r="D349" s="206" t="s">
        <v>74</v>
      </c>
      <c r="E349" s="218" t="s">
        <v>240</v>
      </c>
      <c r="F349" s="218" t="s">
        <v>422</v>
      </c>
      <c r="G349" s="205"/>
      <c r="H349" s="205"/>
      <c r="I349" s="208"/>
      <c r="J349" s="219">
        <f>BK349</f>
        <v>0</v>
      </c>
      <c r="K349" s="205"/>
      <c r="L349" s="210"/>
      <c r="M349" s="211"/>
      <c r="N349" s="212"/>
      <c r="O349" s="212"/>
      <c r="P349" s="213">
        <f>SUM(P350:P396)</f>
        <v>0</v>
      </c>
      <c r="Q349" s="212"/>
      <c r="R349" s="213">
        <f>SUM(R350:R396)</f>
        <v>0.84105920000000001</v>
      </c>
      <c r="S349" s="212"/>
      <c r="T349" s="214">
        <f>SUM(T350:T396)</f>
        <v>0.23948399999999998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5" t="s">
        <v>83</v>
      </c>
      <c r="AT349" s="216" t="s">
        <v>74</v>
      </c>
      <c r="AU349" s="216" t="s">
        <v>83</v>
      </c>
      <c r="AY349" s="215" t="s">
        <v>125</v>
      </c>
      <c r="BK349" s="217">
        <f>SUM(BK350:BK396)</f>
        <v>0</v>
      </c>
    </row>
    <row r="350" s="2" customFormat="1" ht="21.75" customHeight="1">
      <c r="A350" s="39"/>
      <c r="B350" s="40"/>
      <c r="C350" s="220" t="s">
        <v>423</v>
      </c>
      <c r="D350" s="220" t="s">
        <v>127</v>
      </c>
      <c r="E350" s="221" t="s">
        <v>424</v>
      </c>
      <c r="F350" s="222" t="s">
        <v>425</v>
      </c>
      <c r="G350" s="223" t="s">
        <v>130</v>
      </c>
      <c r="H350" s="224">
        <v>1214.4000000000001</v>
      </c>
      <c r="I350" s="225"/>
      <c r="J350" s="226">
        <f>ROUND(I350*H350,2)</f>
        <v>0</v>
      </c>
      <c r="K350" s="227"/>
      <c r="L350" s="45"/>
      <c r="M350" s="228" t="s">
        <v>1</v>
      </c>
      <c r="N350" s="229" t="s">
        <v>40</v>
      </c>
      <c r="O350" s="92"/>
      <c r="P350" s="230">
        <f>O350*H350</f>
        <v>0</v>
      </c>
      <c r="Q350" s="230">
        <v>0.00068999999999999997</v>
      </c>
      <c r="R350" s="230">
        <f>Q350*H350</f>
        <v>0.83793600000000001</v>
      </c>
      <c r="S350" s="230">
        <v>0</v>
      </c>
      <c r="T350" s="231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2" t="s">
        <v>131</v>
      </c>
      <c r="AT350" s="232" t="s">
        <v>127</v>
      </c>
      <c r="AU350" s="232" t="s">
        <v>85</v>
      </c>
      <c r="AY350" s="18" t="s">
        <v>125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8" t="s">
        <v>83</v>
      </c>
      <c r="BK350" s="233">
        <f>ROUND(I350*H350,2)</f>
        <v>0</v>
      </c>
      <c r="BL350" s="18" t="s">
        <v>131</v>
      </c>
      <c r="BM350" s="232" t="s">
        <v>426</v>
      </c>
    </row>
    <row r="351" s="2" customFormat="1">
      <c r="A351" s="39"/>
      <c r="B351" s="40"/>
      <c r="C351" s="41"/>
      <c r="D351" s="234" t="s">
        <v>133</v>
      </c>
      <c r="E351" s="41"/>
      <c r="F351" s="235" t="s">
        <v>425</v>
      </c>
      <c r="G351" s="41"/>
      <c r="H351" s="41"/>
      <c r="I351" s="236"/>
      <c r="J351" s="41"/>
      <c r="K351" s="41"/>
      <c r="L351" s="45"/>
      <c r="M351" s="237"/>
      <c r="N351" s="238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133</v>
      </c>
      <c r="AU351" s="18" t="s">
        <v>85</v>
      </c>
    </row>
    <row r="352" s="13" customFormat="1">
      <c r="A352" s="13"/>
      <c r="B352" s="239"/>
      <c r="C352" s="240"/>
      <c r="D352" s="234" t="s">
        <v>135</v>
      </c>
      <c r="E352" s="241" t="s">
        <v>1</v>
      </c>
      <c r="F352" s="242" t="s">
        <v>427</v>
      </c>
      <c r="G352" s="240"/>
      <c r="H352" s="241" t="s">
        <v>1</v>
      </c>
      <c r="I352" s="243"/>
      <c r="J352" s="240"/>
      <c r="K352" s="240"/>
      <c r="L352" s="244"/>
      <c r="M352" s="245"/>
      <c r="N352" s="246"/>
      <c r="O352" s="246"/>
      <c r="P352" s="246"/>
      <c r="Q352" s="246"/>
      <c r="R352" s="246"/>
      <c r="S352" s="246"/>
      <c r="T352" s="247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8" t="s">
        <v>135</v>
      </c>
      <c r="AU352" s="248" t="s">
        <v>85</v>
      </c>
      <c r="AV352" s="13" t="s">
        <v>83</v>
      </c>
      <c r="AW352" s="13" t="s">
        <v>31</v>
      </c>
      <c r="AX352" s="13" t="s">
        <v>75</v>
      </c>
      <c r="AY352" s="248" t="s">
        <v>125</v>
      </c>
    </row>
    <row r="353" s="13" customFormat="1">
      <c r="A353" s="13"/>
      <c r="B353" s="239"/>
      <c r="C353" s="240"/>
      <c r="D353" s="234" t="s">
        <v>135</v>
      </c>
      <c r="E353" s="241" t="s">
        <v>1</v>
      </c>
      <c r="F353" s="242" t="s">
        <v>428</v>
      </c>
      <c r="G353" s="240"/>
      <c r="H353" s="241" t="s">
        <v>1</v>
      </c>
      <c r="I353" s="243"/>
      <c r="J353" s="240"/>
      <c r="K353" s="240"/>
      <c r="L353" s="244"/>
      <c r="M353" s="245"/>
      <c r="N353" s="246"/>
      <c r="O353" s="246"/>
      <c r="P353" s="246"/>
      <c r="Q353" s="246"/>
      <c r="R353" s="246"/>
      <c r="S353" s="246"/>
      <c r="T353" s="24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8" t="s">
        <v>135</v>
      </c>
      <c r="AU353" s="248" t="s">
        <v>85</v>
      </c>
      <c r="AV353" s="13" t="s">
        <v>83</v>
      </c>
      <c r="AW353" s="13" t="s">
        <v>31</v>
      </c>
      <c r="AX353" s="13" t="s">
        <v>75</v>
      </c>
      <c r="AY353" s="248" t="s">
        <v>125</v>
      </c>
    </row>
    <row r="354" s="14" customFormat="1">
      <c r="A354" s="14"/>
      <c r="B354" s="249"/>
      <c r="C354" s="250"/>
      <c r="D354" s="234" t="s">
        <v>135</v>
      </c>
      <c r="E354" s="251" t="s">
        <v>1</v>
      </c>
      <c r="F354" s="252" t="s">
        <v>429</v>
      </c>
      <c r="G354" s="250"/>
      <c r="H354" s="253">
        <v>1158.4000000000001</v>
      </c>
      <c r="I354" s="254"/>
      <c r="J354" s="250"/>
      <c r="K354" s="250"/>
      <c r="L354" s="255"/>
      <c r="M354" s="256"/>
      <c r="N354" s="257"/>
      <c r="O354" s="257"/>
      <c r="P354" s="257"/>
      <c r="Q354" s="257"/>
      <c r="R354" s="257"/>
      <c r="S354" s="257"/>
      <c r="T354" s="258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9" t="s">
        <v>135</v>
      </c>
      <c r="AU354" s="259" t="s">
        <v>85</v>
      </c>
      <c r="AV354" s="14" t="s">
        <v>85</v>
      </c>
      <c r="AW354" s="14" t="s">
        <v>31</v>
      </c>
      <c r="AX354" s="14" t="s">
        <v>75</v>
      </c>
      <c r="AY354" s="259" t="s">
        <v>125</v>
      </c>
    </row>
    <row r="355" s="14" customFormat="1">
      <c r="A355" s="14"/>
      <c r="B355" s="249"/>
      <c r="C355" s="250"/>
      <c r="D355" s="234" t="s">
        <v>135</v>
      </c>
      <c r="E355" s="251" t="s">
        <v>1</v>
      </c>
      <c r="F355" s="252" t="s">
        <v>328</v>
      </c>
      <c r="G355" s="250"/>
      <c r="H355" s="253">
        <v>56</v>
      </c>
      <c r="I355" s="254"/>
      <c r="J355" s="250"/>
      <c r="K355" s="250"/>
      <c r="L355" s="255"/>
      <c r="M355" s="256"/>
      <c r="N355" s="257"/>
      <c r="O355" s="257"/>
      <c r="P355" s="257"/>
      <c r="Q355" s="257"/>
      <c r="R355" s="257"/>
      <c r="S355" s="257"/>
      <c r="T355" s="258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9" t="s">
        <v>135</v>
      </c>
      <c r="AU355" s="259" t="s">
        <v>85</v>
      </c>
      <c r="AV355" s="14" t="s">
        <v>85</v>
      </c>
      <c r="AW355" s="14" t="s">
        <v>31</v>
      </c>
      <c r="AX355" s="14" t="s">
        <v>75</v>
      </c>
      <c r="AY355" s="259" t="s">
        <v>125</v>
      </c>
    </row>
    <row r="356" s="16" customFormat="1">
      <c r="A356" s="16"/>
      <c r="B356" s="271"/>
      <c r="C356" s="272"/>
      <c r="D356" s="234" t="s">
        <v>135</v>
      </c>
      <c r="E356" s="273" t="s">
        <v>1</v>
      </c>
      <c r="F356" s="274" t="s">
        <v>172</v>
      </c>
      <c r="G356" s="272"/>
      <c r="H356" s="275">
        <v>1214.4000000000001</v>
      </c>
      <c r="I356" s="276"/>
      <c r="J356" s="272"/>
      <c r="K356" s="272"/>
      <c r="L356" s="277"/>
      <c r="M356" s="278"/>
      <c r="N356" s="279"/>
      <c r="O356" s="279"/>
      <c r="P356" s="279"/>
      <c r="Q356" s="279"/>
      <c r="R356" s="279"/>
      <c r="S356" s="279"/>
      <c r="T356" s="280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T356" s="281" t="s">
        <v>135</v>
      </c>
      <c r="AU356" s="281" t="s">
        <v>85</v>
      </c>
      <c r="AV356" s="16" t="s">
        <v>131</v>
      </c>
      <c r="AW356" s="16" t="s">
        <v>31</v>
      </c>
      <c r="AX356" s="16" t="s">
        <v>83</v>
      </c>
      <c r="AY356" s="281" t="s">
        <v>125</v>
      </c>
    </row>
    <row r="357" s="2" customFormat="1" ht="16.5" customHeight="1">
      <c r="A357" s="39"/>
      <c r="B357" s="40"/>
      <c r="C357" s="220" t="s">
        <v>430</v>
      </c>
      <c r="D357" s="220" t="s">
        <v>127</v>
      </c>
      <c r="E357" s="221" t="s">
        <v>431</v>
      </c>
      <c r="F357" s="222" t="s">
        <v>432</v>
      </c>
      <c r="G357" s="223" t="s">
        <v>130</v>
      </c>
      <c r="H357" s="224">
        <v>15.935000000000001</v>
      </c>
      <c r="I357" s="225"/>
      <c r="J357" s="226">
        <f>ROUND(I357*H357,2)</f>
        <v>0</v>
      </c>
      <c r="K357" s="227"/>
      <c r="L357" s="45"/>
      <c r="M357" s="228" t="s">
        <v>1</v>
      </c>
      <c r="N357" s="229" t="s">
        <v>40</v>
      </c>
      <c r="O357" s="92"/>
      <c r="P357" s="230">
        <f>O357*H357</f>
        <v>0</v>
      </c>
      <c r="Q357" s="230">
        <v>0</v>
      </c>
      <c r="R357" s="230">
        <f>Q357*H357</f>
        <v>0</v>
      </c>
      <c r="S357" s="230">
        <v>0</v>
      </c>
      <c r="T357" s="231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2" t="s">
        <v>131</v>
      </c>
      <c r="AT357" s="232" t="s">
        <v>127</v>
      </c>
      <c r="AU357" s="232" t="s">
        <v>85</v>
      </c>
      <c r="AY357" s="18" t="s">
        <v>125</v>
      </c>
      <c r="BE357" s="233">
        <f>IF(N357="základní",J357,0)</f>
        <v>0</v>
      </c>
      <c r="BF357" s="233">
        <f>IF(N357="snížená",J357,0)</f>
        <v>0</v>
      </c>
      <c r="BG357" s="233">
        <f>IF(N357="zákl. přenesená",J357,0)</f>
        <v>0</v>
      </c>
      <c r="BH357" s="233">
        <f>IF(N357="sníž. přenesená",J357,0)</f>
        <v>0</v>
      </c>
      <c r="BI357" s="233">
        <f>IF(N357="nulová",J357,0)</f>
        <v>0</v>
      </c>
      <c r="BJ357" s="18" t="s">
        <v>83</v>
      </c>
      <c r="BK357" s="233">
        <f>ROUND(I357*H357,2)</f>
        <v>0</v>
      </c>
      <c r="BL357" s="18" t="s">
        <v>131</v>
      </c>
      <c r="BM357" s="232" t="s">
        <v>433</v>
      </c>
    </row>
    <row r="358" s="2" customFormat="1">
      <c r="A358" s="39"/>
      <c r="B358" s="40"/>
      <c r="C358" s="41"/>
      <c r="D358" s="234" t="s">
        <v>133</v>
      </c>
      <c r="E358" s="41"/>
      <c r="F358" s="235" t="s">
        <v>434</v>
      </c>
      <c r="G358" s="41"/>
      <c r="H358" s="41"/>
      <c r="I358" s="236"/>
      <c r="J358" s="41"/>
      <c r="K358" s="41"/>
      <c r="L358" s="45"/>
      <c r="M358" s="237"/>
      <c r="N358" s="238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133</v>
      </c>
      <c r="AU358" s="18" t="s">
        <v>85</v>
      </c>
    </row>
    <row r="359" s="13" customFormat="1">
      <c r="A359" s="13"/>
      <c r="B359" s="239"/>
      <c r="C359" s="240"/>
      <c r="D359" s="234" t="s">
        <v>135</v>
      </c>
      <c r="E359" s="241" t="s">
        <v>1</v>
      </c>
      <c r="F359" s="242" t="s">
        <v>435</v>
      </c>
      <c r="G359" s="240"/>
      <c r="H359" s="241" t="s">
        <v>1</v>
      </c>
      <c r="I359" s="243"/>
      <c r="J359" s="240"/>
      <c r="K359" s="240"/>
      <c r="L359" s="244"/>
      <c r="M359" s="245"/>
      <c r="N359" s="246"/>
      <c r="O359" s="246"/>
      <c r="P359" s="246"/>
      <c r="Q359" s="246"/>
      <c r="R359" s="246"/>
      <c r="S359" s="246"/>
      <c r="T359" s="24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8" t="s">
        <v>135</v>
      </c>
      <c r="AU359" s="248" t="s">
        <v>85</v>
      </c>
      <c r="AV359" s="13" t="s">
        <v>83</v>
      </c>
      <c r="AW359" s="13" t="s">
        <v>31</v>
      </c>
      <c r="AX359" s="13" t="s">
        <v>75</v>
      </c>
      <c r="AY359" s="248" t="s">
        <v>125</v>
      </c>
    </row>
    <row r="360" s="14" customFormat="1">
      <c r="A360" s="14"/>
      <c r="B360" s="249"/>
      <c r="C360" s="250"/>
      <c r="D360" s="234" t="s">
        <v>135</v>
      </c>
      <c r="E360" s="251" t="s">
        <v>1</v>
      </c>
      <c r="F360" s="252" t="s">
        <v>436</v>
      </c>
      <c r="G360" s="250"/>
      <c r="H360" s="253">
        <v>6.46</v>
      </c>
      <c r="I360" s="254"/>
      <c r="J360" s="250"/>
      <c r="K360" s="250"/>
      <c r="L360" s="255"/>
      <c r="M360" s="256"/>
      <c r="N360" s="257"/>
      <c r="O360" s="257"/>
      <c r="P360" s="257"/>
      <c r="Q360" s="257"/>
      <c r="R360" s="257"/>
      <c r="S360" s="257"/>
      <c r="T360" s="25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9" t="s">
        <v>135</v>
      </c>
      <c r="AU360" s="259" t="s">
        <v>85</v>
      </c>
      <c r="AV360" s="14" t="s">
        <v>85</v>
      </c>
      <c r="AW360" s="14" t="s">
        <v>31</v>
      </c>
      <c r="AX360" s="14" t="s">
        <v>75</v>
      </c>
      <c r="AY360" s="259" t="s">
        <v>125</v>
      </c>
    </row>
    <row r="361" s="14" customFormat="1">
      <c r="A361" s="14"/>
      <c r="B361" s="249"/>
      <c r="C361" s="250"/>
      <c r="D361" s="234" t="s">
        <v>135</v>
      </c>
      <c r="E361" s="251" t="s">
        <v>1</v>
      </c>
      <c r="F361" s="252" t="s">
        <v>437</v>
      </c>
      <c r="G361" s="250"/>
      <c r="H361" s="253">
        <v>3.6099999999999999</v>
      </c>
      <c r="I361" s="254"/>
      <c r="J361" s="250"/>
      <c r="K361" s="250"/>
      <c r="L361" s="255"/>
      <c r="M361" s="256"/>
      <c r="N361" s="257"/>
      <c r="O361" s="257"/>
      <c r="P361" s="257"/>
      <c r="Q361" s="257"/>
      <c r="R361" s="257"/>
      <c r="S361" s="257"/>
      <c r="T361" s="258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9" t="s">
        <v>135</v>
      </c>
      <c r="AU361" s="259" t="s">
        <v>85</v>
      </c>
      <c r="AV361" s="14" t="s">
        <v>85</v>
      </c>
      <c r="AW361" s="14" t="s">
        <v>31</v>
      </c>
      <c r="AX361" s="14" t="s">
        <v>75</v>
      </c>
      <c r="AY361" s="259" t="s">
        <v>125</v>
      </c>
    </row>
    <row r="362" s="14" customFormat="1">
      <c r="A362" s="14"/>
      <c r="B362" s="249"/>
      <c r="C362" s="250"/>
      <c r="D362" s="234" t="s">
        <v>135</v>
      </c>
      <c r="E362" s="251" t="s">
        <v>1</v>
      </c>
      <c r="F362" s="252" t="s">
        <v>438</v>
      </c>
      <c r="G362" s="250"/>
      <c r="H362" s="253">
        <v>4.7149999999999999</v>
      </c>
      <c r="I362" s="254"/>
      <c r="J362" s="250"/>
      <c r="K362" s="250"/>
      <c r="L362" s="255"/>
      <c r="M362" s="256"/>
      <c r="N362" s="257"/>
      <c r="O362" s="257"/>
      <c r="P362" s="257"/>
      <c r="Q362" s="257"/>
      <c r="R362" s="257"/>
      <c r="S362" s="257"/>
      <c r="T362" s="258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9" t="s">
        <v>135</v>
      </c>
      <c r="AU362" s="259" t="s">
        <v>85</v>
      </c>
      <c r="AV362" s="14" t="s">
        <v>85</v>
      </c>
      <c r="AW362" s="14" t="s">
        <v>31</v>
      </c>
      <c r="AX362" s="14" t="s">
        <v>75</v>
      </c>
      <c r="AY362" s="259" t="s">
        <v>125</v>
      </c>
    </row>
    <row r="363" s="14" customFormat="1">
      <c r="A363" s="14"/>
      <c r="B363" s="249"/>
      <c r="C363" s="250"/>
      <c r="D363" s="234" t="s">
        <v>135</v>
      </c>
      <c r="E363" s="251" t="s">
        <v>1</v>
      </c>
      <c r="F363" s="252" t="s">
        <v>439</v>
      </c>
      <c r="G363" s="250"/>
      <c r="H363" s="253">
        <v>1.1499999999999999</v>
      </c>
      <c r="I363" s="254"/>
      <c r="J363" s="250"/>
      <c r="K363" s="250"/>
      <c r="L363" s="255"/>
      <c r="M363" s="256"/>
      <c r="N363" s="257"/>
      <c r="O363" s="257"/>
      <c r="P363" s="257"/>
      <c r="Q363" s="257"/>
      <c r="R363" s="257"/>
      <c r="S363" s="257"/>
      <c r="T363" s="258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9" t="s">
        <v>135</v>
      </c>
      <c r="AU363" s="259" t="s">
        <v>85</v>
      </c>
      <c r="AV363" s="14" t="s">
        <v>85</v>
      </c>
      <c r="AW363" s="14" t="s">
        <v>31</v>
      </c>
      <c r="AX363" s="14" t="s">
        <v>75</v>
      </c>
      <c r="AY363" s="259" t="s">
        <v>125</v>
      </c>
    </row>
    <row r="364" s="16" customFormat="1">
      <c r="A364" s="16"/>
      <c r="B364" s="271"/>
      <c r="C364" s="272"/>
      <c r="D364" s="234" t="s">
        <v>135</v>
      </c>
      <c r="E364" s="273" t="s">
        <v>1</v>
      </c>
      <c r="F364" s="274" t="s">
        <v>172</v>
      </c>
      <c r="G364" s="272"/>
      <c r="H364" s="275">
        <v>15.935000000000001</v>
      </c>
      <c r="I364" s="276"/>
      <c r="J364" s="272"/>
      <c r="K364" s="272"/>
      <c r="L364" s="277"/>
      <c r="M364" s="278"/>
      <c r="N364" s="279"/>
      <c r="O364" s="279"/>
      <c r="P364" s="279"/>
      <c r="Q364" s="279"/>
      <c r="R364" s="279"/>
      <c r="S364" s="279"/>
      <c r="T364" s="280"/>
      <c r="U364" s="16"/>
      <c r="V364" s="16"/>
      <c r="W364" s="16"/>
      <c r="X364" s="16"/>
      <c r="Y364" s="16"/>
      <c r="Z364" s="16"/>
      <c r="AA364" s="16"/>
      <c r="AB364" s="16"/>
      <c r="AC364" s="16"/>
      <c r="AD364" s="16"/>
      <c r="AE364" s="16"/>
      <c r="AT364" s="281" t="s">
        <v>135</v>
      </c>
      <c r="AU364" s="281" t="s">
        <v>85</v>
      </c>
      <c r="AV364" s="16" t="s">
        <v>131</v>
      </c>
      <c r="AW364" s="16" t="s">
        <v>31</v>
      </c>
      <c r="AX364" s="16" t="s">
        <v>83</v>
      </c>
      <c r="AY364" s="281" t="s">
        <v>125</v>
      </c>
    </row>
    <row r="365" s="2" customFormat="1" ht="16.5" customHeight="1">
      <c r="A365" s="39"/>
      <c r="B365" s="40"/>
      <c r="C365" s="220" t="s">
        <v>440</v>
      </c>
      <c r="D365" s="220" t="s">
        <v>127</v>
      </c>
      <c r="E365" s="221" t="s">
        <v>441</v>
      </c>
      <c r="F365" s="222" t="s">
        <v>442</v>
      </c>
      <c r="G365" s="223" t="s">
        <v>130</v>
      </c>
      <c r="H365" s="224">
        <v>25.195</v>
      </c>
      <c r="I365" s="225"/>
      <c r="J365" s="226">
        <f>ROUND(I365*H365,2)</f>
        <v>0</v>
      </c>
      <c r="K365" s="227"/>
      <c r="L365" s="45"/>
      <c r="M365" s="228" t="s">
        <v>1</v>
      </c>
      <c r="N365" s="229" t="s">
        <v>40</v>
      </c>
      <c r="O365" s="92"/>
      <c r="P365" s="230">
        <f>O365*H365</f>
        <v>0</v>
      </c>
      <c r="Q365" s="230">
        <v>0</v>
      </c>
      <c r="R365" s="230">
        <f>Q365*H365</f>
        <v>0</v>
      </c>
      <c r="S365" s="230">
        <v>0</v>
      </c>
      <c r="T365" s="231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2" t="s">
        <v>131</v>
      </c>
      <c r="AT365" s="232" t="s">
        <v>127</v>
      </c>
      <c r="AU365" s="232" t="s">
        <v>85</v>
      </c>
      <c r="AY365" s="18" t="s">
        <v>125</v>
      </c>
      <c r="BE365" s="233">
        <f>IF(N365="základní",J365,0)</f>
        <v>0</v>
      </c>
      <c r="BF365" s="233">
        <f>IF(N365="snížená",J365,0)</f>
        <v>0</v>
      </c>
      <c r="BG365" s="233">
        <f>IF(N365="zákl. přenesená",J365,0)</f>
        <v>0</v>
      </c>
      <c r="BH365" s="233">
        <f>IF(N365="sníž. přenesená",J365,0)</f>
        <v>0</v>
      </c>
      <c r="BI365" s="233">
        <f>IF(N365="nulová",J365,0)</f>
        <v>0</v>
      </c>
      <c r="BJ365" s="18" t="s">
        <v>83</v>
      </c>
      <c r="BK365" s="233">
        <f>ROUND(I365*H365,2)</f>
        <v>0</v>
      </c>
      <c r="BL365" s="18" t="s">
        <v>131</v>
      </c>
      <c r="BM365" s="232" t="s">
        <v>443</v>
      </c>
    </row>
    <row r="366" s="2" customFormat="1">
      <c r="A366" s="39"/>
      <c r="B366" s="40"/>
      <c r="C366" s="41"/>
      <c r="D366" s="234" t="s">
        <v>133</v>
      </c>
      <c r="E366" s="41"/>
      <c r="F366" s="235" t="s">
        <v>444</v>
      </c>
      <c r="G366" s="41"/>
      <c r="H366" s="41"/>
      <c r="I366" s="236"/>
      <c r="J366" s="41"/>
      <c r="K366" s="41"/>
      <c r="L366" s="45"/>
      <c r="M366" s="237"/>
      <c r="N366" s="238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133</v>
      </c>
      <c r="AU366" s="18" t="s">
        <v>85</v>
      </c>
    </row>
    <row r="367" s="13" customFormat="1">
      <c r="A367" s="13"/>
      <c r="B367" s="239"/>
      <c r="C367" s="240"/>
      <c r="D367" s="234" t="s">
        <v>135</v>
      </c>
      <c r="E367" s="241" t="s">
        <v>1</v>
      </c>
      <c r="F367" s="242" t="s">
        <v>435</v>
      </c>
      <c r="G367" s="240"/>
      <c r="H367" s="241" t="s">
        <v>1</v>
      </c>
      <c r="I367" s="243"/>
      <c r="J367" s="240"/>
      <c r="K367" s="240"/>
      <c r="L367" s="244"/>
      <c r="M367" s="245"/>
      <c r="N367" s="246"/>
      <c r="O367" s="246"/>
      <c r="P367" s="246"/>
      <c r="Q367" s="246"/>
      <c r="R367" s="246"/>
      <c r="S367" s="246"/>
      <c r="T367" s="247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8" t="s">
        <v>135</v>
      </c>
      <c r="AU367" s="248" t="s">
        <v>85</v>
      </c>
      <c r="AV367" s="13" t="s">
        <v>83</v>
      </c>
      <c r="AW367" s="13" t="s">
        <v>31</v>
      </c>
      <c r="AX367" s="13" t="s">
        <v>75</v>
      </c>
      <c r="AY367" s="248" t="s">
        <v>125</v>
      </c>
    </row>
    <row r="368" s="14" customFormat="1">
      <c r="A368" s="14"/>
      <c r="B368" s="249"/>
      <c r="C368" s="250"/>
      <c r="D368" s="234" t="s">
        <v>135</v>
      </c>
      <c r="E368" s="251" t="s">
        <v>1</v>
      </c>
      <c r="F368" s="252" t="s">
        <v>436</v>
      </c>
      <c r="G368" s="250"/>
      <c r="H368" s="253">
        <v>6.46</v>
      </c>
      <c r="I368" s="254"/>
      <c r="J368" s="250"/>
      <c r="K368" s="250"/>
      <c r="L368" s="255"/>
      <c r="M368" s="256"/>
      <c r="N368" s="257"/>
      <c r="O368" s="257"/>
      <c r="P368" s="257"/>
      <c r="Q368" s="257"/>
      <c r="R368" s="257"/>
      <c r="S368" s="257"/>
      <c r="T368" s="258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9" t="s">
        <v>135</v>
      </c>
      <c r="AU368" s="259" t="s">
        <v>85</v>
      </c>
      <c r="AV368" s="14" t="s">
        <v>85</v>
      </c>
      <c r="AW368" s="14" t="s">
        <v>31</v>
      </c>
      <c r="AX368" s="14" t="s">
        <v>75</v>
      </c>
      <c r="AY368" s="259" t="s">
        <v>125</v>
      </c>
    </row>
    <row r="369" s="14" customFormat="1">
      <c r="A369" s="14"/>
      <c r="B369" s="249"/>
      <c r="C369" s="250"/>
      <c r="D369" s="234" t="s">
        <v>135</v>
      </c>
      <c r="E369" s="251" t="s">
        <v>1</v>
      </c>
      <c r="F369" s="252" t="s">
        <v>437</v>
      </c>
      <c r="G369" s="250"/>
      <c r="H369" s="253">
        <v>3.6099999999999999</v>
      </c>
      <c r="I369" s="254"/>
      <c r="J369" s="250"/>
      <c r="K369" s="250"/>
      <c r="L369" s="255"/>
      <c r="M369" s="256"/>
      <c r="N369" s="257"/>
      <c r="O369" s="257"/>
      <c r="P369" s="257"/>
      <c r="Q369" s="257"/>
      <c r="R369" s="257"/>
      <c r="S369" s="257"/>
      <c r="T369" s="258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9" t="s">
        <v>135</v>
      </c>
      <c r="AU369" s="259" t="s">
        <v>85</v>
      </c>
      <c r="AV369" s="14" t="s">
        <v>85</v>
      </c>
      <c r="AW369" s="14" t="s">
        <v>31</v>
      </c>
      <c r="AX369" s="14" t="s">
        <v>75</v>
      </c>
      <c r="AY369" s="259" t="s">
        <v>125</v>
      </c>
    </row>
    <row r="370" s="14" customFormat="1">
      <c r="A370" s="14"/>
      <c r="B370" s="249"/>
      <c r="C370" s="250"/>
      <c r="D370" s="234" t="s">
        <v>135</v>
      </c>
      <c r="E370" s="251" t="s">
        <v>1</v>
      </c>
      <c r="F370" s="252" t="s">
        <v>445</v>
      </c>
      <c r="G370" s="250"/>
      <c r="H370" s="253">
        <v>4.7699999999999996</v>
      </c>
      <c r="I370" s="254"/>
      <c r="J370" s="250"/>
      <c r="K370" s="250"/>
      <c r="L370" s="255"/>
      <c r="M370" s="256"/>
      <c r="N370" s="257"/>
      <c r="O370" s="257"/>
      <c r="P370" s="257"/>
      <c r="Q370" s="257"/>
      <c r="R370" s="257"/>
      <c r="S370" s="257"/>
      <c r="T370" s="258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9" t="s">
        <v>135</v>
      </c>
      <c r="AU370" s="259" t="s">
        <v>85</v>
      </c>
      <c r="AV370" s="14" t="s">
        <v>85</v>
      </c>
      <c r="AW370" s="14" t="s">
        <v>31</v>
      </c>
      <c r="AX370" s="14" t="s">
        <v>75</v>
      </c>
      <c r="AY370" s="259" t="s">
        <v>125</v>
      </c>
    </row>
    <row r="371" s="15" customFormat="1">
      <c r="A371" s="15"/>
      <c r="B371" s="260"/>
      <c r="C371" s="261"/>
      <c r="D371" s="234" t="s">
        <v>135</v>
      </c>
      <c r="E371" s="262" t="s">
        <v>1</v>
      </c>
      <c r="F371" s="263" t="s">
        <v>163</v>
      </c>
      <c r="G371" s="261"/>
      <c r="H371" s="264">
        <v>14.84</v>
      </c>
      <c r="I371" s="265"/>
      <c r="J371" s="261"/>
      <c r="K371" s="261"/>
      <c r="L371" s="266"/>
      <c r="M371" s="267"/>
      <c r="N371" s="268"/>
      <c r="O371" s="268"/>
      <c r="P371" s="268"/>
      <c r="Q371" s="268"/>
      <c r="R371" s="268"/>
      <c r="S371" s="268"/>
      <c r="T371" s="269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0" t="s">
        <v>135</v>
      </c>
      <c r="AU371" s="270" t="s">
        <v>85</v>
      </c>
      <c r="AV371" s="15" t="s">
        <v>89</v>
      </c>
      <c r="AW371" s="15" t="s">
        <v>31</v>
      </c>
      <c r="AX371" s="15" t="s">
        <v>75</v>
      </c>
      <c r="AY371" s="270" t="s">
        <v>125</v>
      </c>
    </row>
    <row r="372" s="14" customFormat="1">
      <c r="A372" s="14"/>
      <c r="B372" s="249"/>
      <c r="C372" s="250"/>
      <c r="D372" s="234" t="s">
        <v>135</v>
      </c>
      <c r="E372" s="251" t="s">
        <v>1</v>
      </c>
      <c r="F372" s="252" t="s">
        <v>438</v>
      </c>
      <c r="G372" s="250"/>
      <c r="H372" s="253">
        <v>4.7149999999999999</v>
      </c>
      <c r="I372" s="254"/>
      <c r="J372" s="250"/>
      <c r="K372" s="250"/>
      <c r="L372" s="255"/>
      <c r="M372" s="256"/>
      <c r="N372" s="257"/>
      <c r="O372" s="257"/>
      <c r="P372" s="257"/>
      <c r="Q372" s="257"/>
      <c r="R372" s="257"/>
      <c r="S372" s="257"/>
      <c r="T372" s="258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9" t="s">
        <v>135</v>
      </c>
      <c r="AU372" s="259" t="s">
        <v>85</v>
      </c>
      <c r="AV372" s="14" t="s">
        <v>85</v>
      </c>
      <c r="AW372" s="14" t="s">
        <v>31</v>
      </c>
      <c r="AX372" s="14" t="s">
        <v>75</v>
      </c>
      <c r="AY372" s="259" t="s">
        <v>125</v>
      </c>
    </row>
    <row r="373" s="14" customFormat="1">
      <c r="A373" s="14"/>
      <c r="B373" s="249"/>
      <c r="C373" s="250"/>
      <c r="D373" s="234" t="s">
        <v>135</v>
      </c>
      <c r="E373" s="251" t="s">
        <v>1</v>
      </c>
      <c r="F373" s="252" t="s">
        <v>439</v>
      </c>
      <c r="G373" s="250"/>
      <c r="H373" s="253">
        <v>1.1499999999999999</v>
      </c>
      <c r="I373" s="254"/>
      <c r="J373" s="250"/>
      <c r="K373" s="250"/>
      <c r="L373" s="255"/>
      <c r="M373" s="256"/>
      <c r="N373" s="257"/>
      <c r="O373" s="257"/>
      <c r="P373" s="257"/>
      <c r="Q373" s="257"/>
      <c r="R373" s="257"/>
      <c r="S373" s="257"/>
      <c r="T373" s="25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9" t="s">
        <v>135</v>
      </c>
      <c r="AU373" s="259" t="s">
        <v>85</v>
      </c>
      <c r="AV373" s="14" t="s">
        <v>85</v>
      </c>
      <c r="AW373" s="14" t="s">
        <v>31</v>
      </c>
      <c r="AX373" s="14" t="s">
        <v>75</v>
      </c>
      <c r="AY373" s="259" t="s">
        <v>125</v>
      </c>
    </row>
    <row r="374" s="14" customFormat="1">
      <c r="A374" s="14"/>
      <c r="B374" s="249"/>
      <c r="C374" s="250"/>
      <c r="D374" s="234" t="s">
        <v>135</v>
      </c>
      <c r="E374" s="251" t="s">
        <v>1</v>
      </c>
      <c r="F374" s="252" t="s">
        <v>446</v>
      </c>
      <c r="G374" s="250"/>
      <c r="H374" s="253">
        <v>4.4900000000000002</v>
      </c>
      <c r="I374" s="254"/>
      <c r="J374" s="250"/>
      <c r="K374" s="250"/>
      <c r="L374" s="255"/>
      <c r="M374" s="256"/>
      <c r="N374" s="257"/>
      <c r="O374" s="257"/>
      <c r="P374" s="257"/>
      <c r="Q374" s="257"/>
      <c r="R374" s="257"/>
      <c r="S374" s="257"/>
      <c r="T374" s="258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9" t="s">
        <v>135</v>
      </c>
      <c r="AU374" s="259" t="s">
        <v>85</v>
      </c>
      <c r="AV374" s="14" t="s">
        <v>85</v>
      </c>
      <c r="AW374" s="14" t="s">
        <v>31</v>
      </c>
      <c r="AX374" s="14" t="s">
        <v>75</v>
      </c>
      <c r="AY374" s="259" t="s">
        <v>125</v>
      </c>
    </row>
    <row r="375" s="15" customFormat="1">
      <c r="A375" s="15"/>
      <c r="B375" s="260"/>
      <c r="C375" s="261"/>
      <c r="D375" s="234" t="s">
        <v>135</v>
      </c>
      <c r="E375" s="262" t="s">
        <v>1</v>
      </c>
      <c r="F375" s="263" t="s">
        <v>163</v>
      </c>
      <c r="G375" s="261"/>
      <c r="H375" s="264">
        <v>10.355</v>
      </c>
      <c r="I375" s="265"/>
      <c r="J375" s="261"/>
      <c r="K375" s="261"/>
      <c r="L375" s="266"/>
      <c r="M375" s="267"/>
      <c r="N375" s="268"/>
      <c r="O375" s="268"/>
      <c r="P375" s="268"/>
      <c r="Q375" s="268"/>
      <c r="R375" s="268"/>
      <c r="S375" s="268"/>
      <c r="T375" s="269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0" t="s">
        <v>135</v>
      </c>
      <c r="AU375" s="270" t="s">
        <v>85</v>
      </c>
      <c r="AV375" s="15" t="s">
        <v>89</v>
      </c>
      <c r="AW375" s="15" t="s">
        <v>31</v>
      </c>
      <c r="AX375" s="15" t="s">
        <v>75</v>
      </c>
      <c r="AY375" s="270" t="s">
        <v>125</v>
      </c>
    </row>
    <row r="376" s="16" customFormat="1">
      <c r="A376" s="16"/>
      <c r="B376" s="271"/>
      <c r="C376" s="272"/>
      <c r="D376" s="234" t="s">
        <v>135</v>
      </c>
      <c r="E376" s="273" t="s">
        <v>1</v>
      </c>
      <c r="F376" s="274" t="s">
        <v>172</v>
      </c>
      <c r="G376" s="272"/>
      <c r="H376" s="275">
        <v>25.195</v>
      </c>
      <c r="I376" s="276"/>
      <c r="J376" s="272"/>
      <c r="K376" s="272"/>
      <c r="L376" s="277"/>
      <c r="M376" s="278"/>
      <c r="N376" s="279"/>
      <c r="O376" s="279"/>
      <c r="P376" s="279"/>
      <c r="Q376" s="279"/>
      <c r="R376" s="279"/>
      <c r="S376" s="279"/>
      <c r="T376" s="280"/>
      <c r="U376" s="16"/>
      <c r="V376" s="16"/>
      <c r="W376" s="16"/>
      <c r="X376" s="16"/>
      <c r="Y376" s="16"/>
      <c r="Z376" s="16"/>
      <c r="AA376" s="16"/>
      <c r="AB376" s="16"/>
      <c r="AC376" s="16"/>
      <c r="AD376" s="16"/>
      <c r="AE376" s="16"/>
      <c r="AT376" s="281" t="s">
        <v>135</v>
      </c>
      <c r="AU376" s="281" t="s">
        <v>85</v>
      </c>
      <c r="AV376" s="16" t="s">
        <v>131</v>
      </c>
      <c r="AW376" s="16" t="s">
        <v>31</v>
      </c>
      <c r="AX376" s="16" t="s">
        <v>83</v>
      </c>
      <c r="AY376" s="281" t="s">
        <v>125</v>
      </c>
    </row>
    <row r="377" s="2" customFormat="1" ht="16.5" customHeight="1">
      <c r="A377" s="39"/>
      <c r="B377" s="40"/>
      <c r="C377" s="220" t="s">
        <v>447</v>
      </c>
      <c r="D377" s="220" t="s">
        <v>127</v>
      </c>
      <c r="E377" s="221" t="s">
        <v>448</v>
      </c>
      <c r="F377" s="222" t="s">
        <v>449</v>
      </c>
      <c r="G377" s="223" t="s">
        <v>130</v>
      </c>
      <c r="H377" s="224">
        <v>8.2379999999999995</v>
      </c>
      <c r="I377" s="225"/>
      <c r="J377" s="226">
        <f>ROUND(I377*H377,2)</f>
        <v>0</v>
      </c>
      <c r="K377" s="227"/>
      <c r="L377" s="45"/>
      <c r="M377" s="228" t="s">
        <v>1</v>
      </c>
      <c r="N377" s="229" t="s">
        <v>40</v>
      </c>
      <c r="O377" s="92"/>
      <c r="P377" s="230">
        <f>O377*H377</f>
        <v>0</v>
      </c>
      <c r="Q377" s="230">
        <v>0</v>
      </c>
      <c r="R377" s="230">
        <f>Q377*H377</f>
        <v>0</v>
      </c>
      <c r="S377" s="230">
        <v>0.017999999999999999</v>
      </c>
      <c r="T377" s="231">
        <f>S377*H377</f>
        <v>0.14828399999999997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2" t="s">
        <v>131</v>
      </c>
      <c r="AT377" s="232" t="s">
        <v>127</v>
      </c>
      <c r="AU377" s="232" t="s">
        <v>85</v>
      </c>
      <c r="AY377" s="18" t="s">
        <v>125</v>
      </c>
      <c r="BE377" s="233">
        <f>IF(N377="základní",J377,0)</f>
        <v>0</v>
      </c>
      <c r="BF377" s="233">
        <f>IF(N377="snížená",J377,0)</f>
        <v>0</v>
      </c>
      <c r="BG377" s="233">
        <f>IF(N377="zákl. přenesená",J377,0)</f>
        <v>0</v>
      </c>
      <c r="BH377" s="233">
        <f>IF(N377="sníž. přenesená",J377,0)</f>
        <v>0</v>
      </c>
      <c r="BI377" s="233">
        <f>IF(N377="nulová",J377,0)</f>
        <v>0</v>
      </c>
      <c r="BJ377" s="18" t="s">
        <v>83</v>
      </c>
      <c r="BK377" s="233">
        <f>ROUND(I377*H377,2)</f>
        <v>0</v>
      </c>
      <c r="BL377" s="18" t="s">
        <v>131</v>
      </c>
      <c r="BM377" s="232" t="s">
        <v>450</v>
      </c>
    </row>
    <row r="378" s="2" customFormat="1">
      <c r="A378" s="39"/>
      <c r="B378" s="40"/>
      <c r="C378" s="41"/>
      <c r="D378" s="234" t="s">
        <v>133</v>
      </c>
      <c r="E378" s="41"/>
      <c r="F378" s="235" t="s">
        <v>451</v>
      </c>
      <c r="G378" s="41"/>
      <c r="H378" s="41"/>
      <c r="I378" s="236"/>
      <c r="J378" s="41"/>
      <c r="K378" s="41"/>
      <c r="L378" s="45"/>
      <c r="M378" s="237"/>
      <c r="N378" s="238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133</v>
      </c>
      <c r="AU378" s="18" t="s">
        <v>85</v>
      </c>
    </row>
    <row r="379" s="14" customFormat="1">
      <c r="A379" s="14"/>
      <c r="B379" s="249"/>
      <c r="C379" s="250"/>
      <c r="D379" s="234" t="s">
        <v>135</v>
      </c>
      <c r="E379" s="251" t="s">
        <v>1</v>
      </c>
      <c r="F379" s="252" t="s">
        <v>416</v>
      </c>
      <c r="G379" s="250"/>
      <c r="H379" s="253">
        <v>3.23</v>
      </c>
      <c r="I379" s="254"/>
      <c r="J379" s="250"/>
      <c r="K379" s="250"/>
      <c r="L379" s="255"/>
      <c r="M379" s="256"/>
      <c r="N379" s="257"/>
      <c r="O379" s="257"/>
      <c r="P379" s="257"/>
      <c r="Q379" s="257"/>
      <c r="R379" s="257"/>
      <c r="S379" s="257"/>
      <c r="T379" s="258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9" t="s">
        <v>135</v>
      </c>
      <c r="AU379" s="259" t="s">
        <v>85</v>
      </c>
      <c r="AV379" s="14" t="s">
        <v>85</v>
      </c>
      <c r="AW379" s="14" t="s">
        <v>31</v>
      </c>
      <c r="AX379" s="14" t="s">
        <v>75</v>
      </c>
      <c r="AY379" s="259" t="s">
        <v>125</v>
      </c>
    </row>
    <row r="380" s="14" customFormat="1">
      <c r="A380" s="14"/>
      <c r="B380" s="249"/>
      <c r="C380" s="250"/>
      <c r="D380" s="234" t="s">
        <v>135</v>
      </c>
      <c r="E380" s="251" t="s">
        <v>1</v>
      </c>
      <c r="F380" s="252" t="s">
        <v>417</v>
      </c>
      <c r="G380" s="250"/>
      <c r="H380" s="253">
        <v>5.7800000000000002</v>
      </c>
      <c r="I380" s="254"/>
      <c r="J380" s="250"/>
      <c r="K380" s="250"/>
      <c r="L380" s="255"/>
      <c r="M380" s="256"/>
      <c r="N380" s="257"/>
      <c r="O380" s="257"/>
      <c r="P380" s="257"/>
      <c r="Q380" s="257"/>
      <c r="R380" s="257"/>
      <c r="S380" s="257"/>
      <c r="T380" s="258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9" t="s">
        <v>135</v>
      </c>
      <c r="AU380" s="259" t="s">
        <v>85</v>
      </c>
      <c r="AV380" s="14" t="s">
        <v>85</v>
      </c>
      <c r="AW380" s="14" t="s">
        <v>31</v>
      </c>
      <c r="AX380" s="14" t="s">
        <v>75</v>
      </c>
      <c r="AY380" s="259" t="s">
        <v>125</v>
      </c>
    </row>
    <row r="381" s="14" customFormat="1">
      <c r="A381" s="14"/>
      <c r="B381" s="249"/>
      <c r="C381" s="250"/>
      <c r="D381" s="234" t="s">
        <v>135</v>
      </c>
      <c r="E381" s="251" t="s">
        <v>1</v>
      </c>
      <c r="F381" s="252" t="s">
        <v>418</v>
      </c>
      <c r="G381" s="250"/>
      <c r="H381" s="253">
        <v>1.1499999999999999</v>
      </c>
      <c r="I381" s="254"/>
      <c r="J381" s="250"/>
      <c r="K381" s="250"/>
      <c r="L381" s="255"/>
      <c r="M381" s="256"/>
      <c r="N381" s="257"/>
      <c r="O381" s="257"/>
      <c r="P381" s="257"/>
      <c r="Q381" s="257"/>
      <c r="R381" s="257"/>
      <c r="S381" s="257"/>
      <c r="T381" s="258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9" t="s">
        <v>135</v>
      </c>
      <c r="AU381" s="259" t="s">
        <v>85</v>
      </c>
      <c r="AV381" s="14" t="s">
        <v>85</v>
      </c>
      <c r="AW381" s="14" t="s">
        <v>31</v>
      </c>
      <c r="AX381" s="14" t="s">
        <v>75</v>
      </c>
      <c r="AY381" s="259" t="s">
        <v>125</v>
      </c>
    </row>
    <row r="382" s="14" customFormat="1">
      <c r="A382" s="14"/>
      <c r="B382" s="249"/>
      <c r="C382" s="250"/>
      <c r="D382" s="234" t="s">
        <v>135</v>
      </c>
      <c r="E382" s="251" t="s">
        <v>1</v>
      </c>
      <c r="F382" s="252" t="s">
        <v>419</v>
      </c>
      <c r="G382" s="250"/>
      <c r="H382" s="253">
        <v>4.7149999999999999</v>
      </c>
      <c r="I382" s="254"/>
      <c r="J382" s="250"/>
      <c r="K382" s="250"/>
      <c r="L382" s="255"/>
      <c r="M382" s="256"/>
      <c r="N382" s="257"/>
      <c r="O382" s="257"/>
      <c r="P382" s="257"/>
      <c r="Q382" s="257"/>
      <c r="R382" s="257"/>
      <c r="S382" s="257"/>
      <c r="T382" s="258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9" t="s">
        <v>135</v>
      </c>
      <c r="AU382" s="259" t="s">
        <v>85</v>
      </c>
      <c r="AV382" s="14" t="s">
        <v>85</v>
      </c>
      <c r="AW382" s="14" t="s">
        <v>31</v>
      </c>
      <c r="AX382" s="14" t="s">
        <v>75</v>
      </c>
      <c r="AY382" s="259" t="s">
        <v>125</v>
      </c>
    </row>
    <row r="383" s="14" customFormat="1">
      <c r="A383" s="14"/>
      <c r="B383" s="249"/>
      <c r="C383" s="250"/>
      <c r="D383" s="234" t="s">
        <v>135</v>
      </c>
      <c r="E383" s="251" t="s">
        <v>1</v>
      </c>
      <c r="F383" s="252" t="s">
        <v>452</v>
      </c>
      <c r="G383" s="250"/>
      <c r="H383" s="253">
        <v>1.6000000000000001</v>
      </c>
      <c r="I383" s="254"/>
      <c r="J383" s="250"/>
      <c r="K383" s="250"/>
      <c r="L383" s="255"/>
      <c r="M383" s="256"/>
      <c r="N383" s="257"/>
      <c r="O383" s="257"/>
      <c r="P383" s="257"/>
      <c r="Q383" s="257"/>
      <c r="R383" s="257"/>
      <c r="S383" s="257"/>
      <c r="T383" s="258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9" t="s">
        <v>135</v>
      </c>
      <c r="AU383" s="259" t="s">
        <v>85</v>
      </c>
      <c r="AV383" s="14" t="s">
        <v>85</v>
      </c>
      <c r="AW383" s="14" t="s">
        <v>31</v>
      </c>
      <c r="AX383" s="14" t="s">
        <v>75</v>
      </c>
      <c r="AY383" s="259" t="s">
        <v>125</v>
      </c>
    </row>
    <row r="384" s="15" customFormat="1">
      <c r="A384" s="15"/>
      <c r="B384" s="260"/>
      <c r="C384" s="261"/>
      <c r="D384" s="234" t="s">
        <v>135</v>
      </c>
      <c r="E384" s="262" t="s">
        <v>1</v>
      </c>
      <c r="F384" s="263" t="s">
        <v>163</v>
      </c>
      <c r="G384" s="261"/>
      <c r="H384" s="264">
        <v>16.475000000000001</v>
      </c>
      <c r="I384" s="265"/>
      <c r="J384" s="261"/>
      <c r="K384" s="261"/>
      <c r="L384" s="266"/>
      <c r="M384" s="267"/>
      <c r="N384" s="268"/>
      <c r="O384" s="268"/>
      <c r="P384" s="268"/>
      <c r="Q384" s="268"/>
      <c r="R384" s="268"/>
      <c r="S384" s="268"/>
      <c r="T384" s="269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0" t="s">
        <v>135</v>
      </c>
      <c r="AU384" s="270" t="s">
        <v>85</v>
      </c>
      <c r="AV384" s="15" t="s">
        <v>89</v>
      </c>
      <c r="AW384" s="15" t="s">
        <v>31</v>
      </c>
      <c r="AX384" s="15" t="s">
        <v>75</v>
      </c>
      <c r="AY384" s="270" t="s">
        <v>125</v>
      </c>
    </row>
    <row r="385" s="14" customFormat="1">
      <c r="A385" s="14"/>
      <c r="B385" s="249"/>
      <c r="C385" s="250"/>
      <c r="D385" s="234" t="s">
        <v>135</v>
      </c>
      <c r="E385" s="251" t="s">
        <v>1</v>
      </c>
      <c r="F385" s="252" t="s">
        <v>421</v>
      </c>
      <c r="G385" s="250"/>
      <c r="H385" s="253">
        <v>8.2379999999999995</v>
      </c>
      <c r="I385" s="254"/>
      <c r="J385" s="250"/>
      <c r="K385" s="250"/>
      <c r="L385" s="255"/>
      <c r="M385" s="256"/>
      <c r="N385" s="257"/>
      <c r="O385" s="257"/>
      <c r="P385" s="257"/>
      <c r="Q385" s="257"/>
      <c r="R385" s="257"/>
      <c r="S385" s="257"/>
      <c r="T385" s="25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9" t="s">
        <v>135</v>
      </c>
      <c r="AU385" s="259" t="s">
        <v>85</v>
      </c>
      <c r="AV385" s="14" t="s">
        <v>85</v>
      </c>
      <c r="AW385" s="14" t="s">
        <v>31</v>
      </c>
      <c r="AX385" s="14" t="s">
        <v>83</v>
      </c>
      <c r="AY385" s="259" t="s">
        <v>125</v>
      </c>
    </row>
    <row r="386" s="2" customFormat="1" ht="16.5" customHeight="1">
      <c r="A386" s="39"/>
      <c r="B386" s="40"/>
      <c r="C386" s="220" t="s">
        <v>453</v>
      </c>
      <c r="D386" s="220" t="s">
        <v>127</v>
      </c>
      <c r="E386" s="221" t="s">
        <v>454</v>
      </c>
      <c r="F386" s="222" t="s">
        <v>455</v>
      </c>
      <c r="G386" s="223" t="s">
        <v>193</v>
      </c>
      <c r="H386" s="224">
        <v>0.032000000000000001</v>
      </c>
      <c r="I386" s="225"/>
      <c r="J386" s="226">
        <f>ROUND(I386*H386,2)</f>
        <v>0</v>
      </c>
      <c r="K386" s="227"/>
      <c r="L386" s="45"/>
      <c r="M386" s="228" t="s">
        <v>1</v>
      </c>
      <c r="N386" s="229" t="s">
        <v>40</v>
      </c>
      <c r="O386" s="92"/>
      <c r="P386" s="230">
        <f>O386*H386</f>
        <v>0</v>
      </c>
      <c r="Q386" s="230">
        <v>0</v>
      </c>
      <c r="R386" s="230">
        <f>Q386*H386</f>
        <v>0</v>
      </c>
      <c r="S386" s="230">
        <v>2.8500000000000001</v>
      </c>
      <c r="T386" s="231">
        <f>S386*H386</f>
        <v>0.091200000000000003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2" t="s">
        <v>131</v>
      </c>
      <c r="AT386" s="232" t="s">
        <v>127</v>
      </c>
      <c r="AU386" s="232" t="s">
        <v>85</v>
      </c>
      <c r="AY386" s="18" t="s">
        <v>125</v>
      </c>
      <c r="BE386" s="233">
        <f>IF(N386="základní",J386,0)</f>
        <v>0</v>
      </c>
      <c r="BF386" s="233">
        <f>IF(N386="snížená",J386,0)</f>
        <v>0</v>
      </c>
      <c r="BG386" s="233">
        <f>IF(N386="zákl. přenesená",J386,0)</f>
        <v>0</v>
      </c>
      <c r="BH386" s="233">
        <f>IF(N386="sníž. přenesená",J386,0)</f>
        <v>0</v>
      </c>
      <c r="BI386" s="233">
        <f>IF(N386="nulová",J386,0)</f>
        <v>0</v>
      </c>
      <c r="BJ386" s="18" t="s">
        <v>83</v>
      </c>
      <c r="BK386" s="233">
        <f>ROUND(I386*H386,2)</f>
        <v>0</v>
      </c>
      <c r="BL386" s="18" t="s">
        <v>131</v>
      </c>
      <c r="BM386" s="232" t="s">
        <v>456</v>
      </c>
    </row>
    <row r="387" s="2" customFormat="1">
      <c r="A387" s="39"/>
      <c r="B387" s="40"/>
      <c r="C387" s="41"/>
      <c r="D387" s="234" t="s">
        <v>133</v>
      </c>
      <c r="E387" s="41"/>
      <c r="F387" s="235" t="s">
        <v>457</v>
      </c>
      <c r="G387" s="41"/>
      <c r="H387" s="41"/>
      <c r="I387" s="236"/>
      <c r="J387" s="41"/>
      <c r="K387" s="41"/>
      <c r="L387" s="45"/>
      <c r="M387" s="237"/>
      <c r="N387" s="238"/>
      <c r="O387" s="92"/>
      <c r="P387" s="92"/>
      <c r="Q387" s="92"/>
      <c r="R387" s="92"/>
      <c r="S387" s="92"/>
      <c r="T387" s="93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133</v>
      </c>
      <c r="AU387" s="18" t="s">
        <v>85</v>
      </c>
    </row>
    <row r="388" s="13" customFormat="1">
      <c r="A388" s="13"/>
      <c r="B388" s="239"/>
      <c r="C388" s="240"/>
      <c r="D388" s="234" t="s">
        <v>135</v>
      </c>
      <c r="E388" s="241" t="s">
        <v>1</v>
      </c>
      <c r="F388" s="242" t="s">
        <v>458</v>
      </c>
      <c r="G388" s="240"/>
      <c r="H388" s="241" t="s">
        <v>1</v>
      </c>
      <c r="I388" s="243"/>
      <c r="J388" s="240"/>
      <c r="K388" s="240"/>
      <c r="L388" s="244"/>
      <c r="M388" s="245"/>
      <c r="N388" s="246"/>
      <c r="O388" s="246"/>
      <c r="P388" s="246"/>
      <c r="Q388" s="246"/>
      <c r="R388" s="246"/>
      <c r="S388" s="246"/>
      <c r="T388" s="247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8" t="s">
        <v>135</v>
      </c>
      <c r="AU388" s="248" t="s">
        <v>85</v>
      </c>
      <c r="AV388" s="13" t="s">
        <v>83</v>
      </c>
      <c r="AW388" s="13" t="s">
        <v>31</v>
      </c>
      <c r="AX388" s="13" t="s">
        <v>75</v>
      </c>
      <c r="AY388" s="248" t="s">
        <v>125</v>
      </c>
    </row>
    <row r="389" s="14" customFormat="1">
      <c r="A389" s="14"/>
      <c r="B389" s="249"/>
      <c r="C389" s="250"/>
      <c r="D389" s="234" t="s">
        <v>135</v>
      </c>
      <c r="E389" s="251" t="s">
        <v>1</v>
      </c>
      <c r="F389" s="252" t="s">
        <v>387</v>
      </c>
      <c r="G389" s="250"/>
      <c r="H389" s="253">
        <v>0.032000000000000001</v>
      </c>
      <c r="I389" s="254"/>
      <c r="J389" s="250"/>
      <c r="K389" s="250"/>
      <c r="L389" s="255"/>
      <c r="M389" s="256"/>
      <c r="N389" s="257"/>
      <c r="O389" s="257"/>
      <c r="P389" s="257"/>
      <c r="Q389" s="257"/>
      <c r="R389" s="257"/>
      <c r="S389" s="257"/>
      <c r="T389" s="258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9" t="s">
        <v>135</v>
      </c>
      <c r="AU389" s="259" t="s">
        <v>85</v>
      </c>
      <c r="AV389" s="14" t="s">
        <v>85</v>
      </c>
      <c r="AW389" s="14" t="s">
        <v>31</v>
      </c>
      <c r="AX389" s="14" t="s">
        <v>83</v>
      </c>
      <c r="AY389" s="259" t="s">
        <v>125</v>
      </c>
    </row>
    <row r="390" s="2" customFormat="1" ht="21.75" customHeight="1">
      <c r="A390" s="39"/>
      <c r="B390" s="40"/>
      <c r="C390" s="220" t="s">
        <v>459</v>
      </c>
      <c r="D390" s="220" t="s">
        <v>127</v>
      </c>
      <c r="E390" s="221" t="s">
        <v>460</v>
      </c>
      <c r="F390" s="222" t="s">
        <v>461</v>
      </c>
      <c r="G390" s="223" t="s">
        <v>391</v>
      </c>
      <c r="H390" s="224">
        <v>2.1600000000000001</v>
      </c>
      <c r="I390" s="225"/>
      <c r="J390" s="226">
        <f>ROUND(I390*H390,2)</f>
        <v>0</v>
      </c>
      <c r="K390" s="227"/>
      <c r="L390" s="45"/>
      <c r="M390" s="228" t="s">
        <v>1</v>
      </c>
      <c r="N390" s="229" t="s">
        <v>40</v>
      </c>
      <c r="O390" s="92"/>
      <c r="P390" s="230">
        <f>O390*H390</f>
        <v>0</v>
      </c>
      <c r="Q390" s="230">
        <v>0.00051999999999999995</v>
      </c>
      <c r="R390" s="230">
        <f>Q390*H390</f>
        <v>0.0011232</v>
      </c>
      <c r="S390" s="230">
        <v>0</v>
      </c>
      <c r="T390" s="231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2" t="s">
        <v>131</v>
      </c>
      <c r="AT390" s="232" t="s">
        <v>127</v>
      </c>
      <c r="AU390" s="232" t="s">
        <v>85</v>
      </c>
      <c r="AY390" s="18" t="s">
        <v>125</v>
      </c>
      <c r="BE390" s="233">
        <f>IF(N390="základní",J390,0)</f>
        <v>0</v>
      </c>
      <c r="BF390" s="233">
        <f>IF(N390="snížená",J390,0)</f>
        <v>0</v>
      </c>
      <c r="BG390" s="233">
        <f>IF(N390="zákl. přenesená",J390,0)</f>
        <v>0</v>
      </c>
      <c r="BH390" s="233">
        <f>IF(N390="sníž. přenesená",J390,0)</f>
        <v>0</v>
      </c>
      <c r="BI390" s="233">
        <f>IF(N390="nulová",J390,0)</f>
        <v>0</v>
      </c>
      <c r="BJ390" s="18" t="s">
        <v>83</v>
      </c>
      <c r="BK390" s="233">
        <f>ROUND(I390*H390,2)</f>
        <v>0</v>
      </c>
      <c r="BL390" s="18" t="s">
        <v>131</v>
      </c>
      <c r="BM390" s="232" t="s">
        <v>462</v>
      </c>
    </row>
    <row r="391" s="2" customFormat="1">
      <c r="A391" s="39"/>
      <c r="B391" s="40"/>
      <c r="C391" s="41"/>
      <c r="D391" s="234" t="s">
        <v>133</v>
      </c>
      <c r="E391" s="41"/>
      <c r="F391" s="235" t="s">
        <v>463</v>
      </c>
      <c r="G391" s="41"/>
      <c r="H391" s="41"/>
      <c r="I391" s="236"/>
      <c r="J391" s="41"/>
      <c r="K391" s="41"/>
      <c r="L391" s="45"/>
      <c r="M391" s="237"/>
      <c r="N391" s="238"/>
      <c r="O391" s="92"/>
      <c r="P391" s="92"/>
      <c r="Q391" s="92"/>
      <c r="R391" s="92"/>
      <c r="S391" s="92"/>
      <c r="T391" s="93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133</v>
      </c>
      <c r="AU391" s="18" t="s">
        <v>85</v>
      </c>
    </row>
    <row r="392" s="14" customFormat="1">
      <c r="A392" s="14"/>
      <c r="B392" s="249"/>
      <c r="C392" s="250"/>
      <c r="D392" s="234" t="s">
        <v>135</v>
      </c>
      <c r="E392" s="251" t="s">
        <v>1</v>
      </c>
      <c r="F392" s="252" t="s">
        <v>464</v>
      </c>
      <c r="G392" s="250"/>
      <c r="H392" s="253">
        <v>2.1600000000000001</v>
      </c>
      <c r="I392" s="254"/>
      <c r="J392" s="250"/>
      <c r="K392" s="250"/>
      <c r="L392" s="255"/>
      <c r="M392" s="256"/>
      <c r="N392" s="257"/>
      <c r="O392" s="257"/>
      <c r="P392" s="257"/>
      <c r="Q392" s="257"/>
      <c r="R392" s="257"/>
      <c r="S392" s="257"/>
      <c r="T392" s="258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9" t="s">
        <v>135</v>
      </c>
      <c r="AU392" s="259" t="s">
        <v>85</v>
      </c>
      <c r="AV392" s="14" t="s">
        <v>85</v>
      </c>
      <c r="AW392" s="14" t="s">
        <v>31</v>
      </c>
      <c r="AX392" s="14" t="s">
        <v>83</v>
      </c>
      <c r="AY392" s="259" t="s">
        <v>125</v>
      </c>
    </row>
    <row r="393" s="2" customFormat="1" ht="16.5" customHeight="1">
      <c r="A393" s="39"/>
      <c r="B393" s="40"/>
      <c r="C393" s="282" t="s">
        <v>465</v>
      </c>
      <c r="D393" s="282" t="s">
        <v>268</v>
      </c>
      <c r="E393" s="283" t="s">
        <v>466</v>
      </c>
      <c r="F393" s="284" t="s">
        <v>467</v>
      </c>
      <c r="G393" s="285" t="s">
        <v>377</v>
      </c>
      <c r="H393" s="286">
        <v>0.002</v>
      </c>
      <c r="I393" s="287"/>
      <c r="J393" s="288">
        <f>ROUND(I393*H393,2)</f>
        <v>0</v>
      </c>
      <c r="K393" s="289"/>
      <c r="L393" s="290"/>
      <c r="M393" s="291" t="s">
        <v>1</v>
      </c>
      <c r="N393" s="292" t="s">
        <v>40</v>
      </c>
      <c r="O393" s="92"/>
      <c r="P393" s="230">
        <f>O393*H393</f>
        <v>0</v>
      </c>
      <c r="Q393" s="230">
        <v>1</v>
      </c>
      <c r="R393" s="230">
        <f>Q393*H393</f>
        <v>0.002</v>
      </c>
      <c r="S393" s="230">
        <v>0</v>
      </c>
      <c r="T393" s="231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2" t="s">
        <v>208</v>
      </c>
      <c r="AT393" s="232" t="s">
        <v>268</v>
      </c>
      <c r="AU393" s="232" t="s">
        <v>85</v>
      </c>
      <c r="AY393" s="18" t="s">
        <v>125</v>
      </c>
      <c r="BE393" s="233">
        <f>IF(N393="základní",J393,0)</f>
        <v>0</v>
      </c>
      <c r="BF393" s="233">
        <f>IF(N393="snížená",J393,0)</f>
        <v>0</v>
      </c>
      <c r="BG393" s="233">
        <f>IF(N393="zákl. přenesená",J393,0)</f>
        <v>0</v>
      </c>
      <c r="BH393" s="233">
        <f>IF(N393="sníž. přenesená",J393,0)</f>
        <v>0</v>
      </c>
      <c r="BI393" s="233">
        <f>IF(N393="nulová",J393,0)</f>
        <v>0</v>
      </c>
      <c r="BJ393" s="18" t="s">
        <v>83</v>
      </c>
      <c r="BK393" s="233">
        <f>ROUND(I393*H393,2)</f>
        <v>0</v>
      </c>
      <c r="BL393" s="18" t="s">
        <v>131</v>
      </c>
      <c r="BM393" s="232" t="s">
        <v>468</v>
      </c>
    </row>
    <row r="394" s="2" customFormat="1">
      <c r="A394" s="39"/>
      <c r="B394" s="40"/>
      <c r="C394" s="41"/>
      <c r="D394" s="234" t="s">
        <v>133</v>
      </c>
      <c r="E394" s="41"/>
      <c r="F394" s="235" t="s">
        <v>467</v>
      </c>
      <c r="G394" s="41"/>
      <c r="H394" s="41"/>
      <c r="I394" s="236"/>
      <c r="J394" s="41"/>
      <c r="K394" s="41"/>
      <c r="L394" s="45"/>
      <c r="M394" s="237"/>
      <c r="N394" s="238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133</v>
      </c>
      <c r="AU394" s="18" t="s">
        <v>85</v>
      </c>
    </row>
    <row r="395" s="2" customFormat="1">
      <c r="A395" s="39"/>
      <c r="B395" s="40"/>
      <c r="C395" s="41"/>
      <c r="D395" s="234" t="s">
        <v>469</v>
      </c>
      <c r="E395" s="41"/>
      <c r="F395" s="293" t="s">
        <v>470</v>
      </c>
      <c r="G395" s="41"/>
      <c r="H395" s="41"/>
      <c r="I395" s="236"/>
      <c r="J395" s="41"/>
      <c r="K395" s="41"/>
      <c r="L395" s="45"/>
      <c r="M395" s="237"/>
      <c r="N395" s="238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469</v>
      </c>
      <c r="AU395" s="18" t="s">
        <v>85</v>
      </c>
    </row>
    <row r="396" s="14" customFormat="1">
      <c r="A396" s="14"/>
      <c r="B396" s="249"/>
      <c r="C396" s="250"/>
      <c r="D396" s="234" t="s">
        <v>135</v>
      </c>
      <c r="E396" s="250"/>
      <c r="F396" s="252" t="s">
        <v>471</v>
      </c>
      <c r="G396" s="250"/>
      <c r="H396" s="253">
        <v>0.002</v>
      </c>
      <c r="I396" s="254"/>
      <c r="J396" s="250"/>
      <c r="K396" s="250"/>
      <c r="L396" s="255"/>
      <c r="M396" s="256"/>
      <c r="N396" s="257"/>
      <c r="O396" s="257"/>
      <c r="P396" s="257"/>
      <c r="Q396" s="257"/>
      <c r="R396" s="257"/>
      <c r="S396" s="257"/>
      <c r="T396" s="258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9" t="s">
        <v>135</v>
      </c>
      <c r="AU396" s="259" t="s">
        <v>85</v>
      </c>
      <c r="AV396" s="14" t="s">
        <v>85</v>
      </c>
      <c r="AW396" s="14" t="s">
        <v>4</v>
      </c>
      <c r="AX396" s="14" t="s">
        <v>83</v>
      </c>
      <c r="AY396" s="259" t="s">
        <v>125</v>
      </c>
    </row>
    <row r="397" s="12" customFormat="1" ht="22.8" customHeight="1">
      <c r="A397" s="12"/>
      <c r="B397" s="204"/>
      <c r="C397" s="205"/>
      <c r="D397" s="206" t="s">
        <v>74</v>
      </c>
      <c r="E397" s="218" t="s">
        <v>472</v>
      </c>
      <c r="F397" s="218" t="s">
        <v>473</v>
      </c>
      <c r="G397" s="205"/>
      <c r="H397" s="205"/>
      <c r="I397" s="208"/>
      <c r="J397" s="219">
        <f>BK397</f>
        <v>0</v>
      </c>
      <c r="K397" s="205"/>
      <c r="L397" s="210"/>
      <c r="M397" s="211"/>
      <c r="N397" s="212"/>
      <c r="O397" s="212"/>
      <c r="P397" s="213">
        <f>SUM(P398:P405)</f>
        <v>0</v>
      </c>
      <c r="Q397" s="212"/>
      <c r="R397" s="213">
        <f>SUM(R398:R405)</f>
        <v>0</v>
      </c>
      <c r="S397" s="212"/>
      <c r="T397" s="214">
        <f>SUM(T398:T405)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15" t="s">
        <v>83</v>
      </c>
      <c r="AT397" s="216" t="s">
        <v>74</v>
      </c>
      <c r="AU397" s="216" t="s">
        <v>83</v>
      </c>
      <c r="AY397" s="215" t="s">
        <v>125</v>
      </c>
      <c r="BK397" s="217">
        <f>SUM(BK398:BK405)</f>
        <v>0</v>
      </c>
    </row>
    <row r="398" s="2" customFormat="1" ht="16.5" customHeight="1">
      <c r="A398" s="39"/>
      <c r="B398" s="40"/>
      <c r="C398" s="220" t="s">
        <v>474</v>
      </c>
      <c r="D398" s="220" t="s">
        <v>127</v>
      </c>
      <c r="E398" s="221" t="s">
        <v>475</v>
      </c>
      <c r="F398" s="222" t="s">
        <v>476</v>
      </c>
      <c r="G398" s="223" t="s">
        <v>377</v>
      </c>
      <c r="H398" s="224">
        <v>750.03899999999999</v>
      </c>
      <c r="I398" s="225"/>
      <c r="J398" s="226">
        <f>ROUND(I398*H398,2)</f>
        <v>0</v>
      </c>
      <c r="K398" s="227"/>
      <c r="L398" s="45"/>
      <c r="M398" s="228" t="s">
        <v>1</v>
      </c>
      <c r="N398" s="229" t="s">
        <v>40</v>
      </c>
      <c r="O398" s="92"/>
      <c r="P398" s="230">
        <f>O398*H398</f>
        <v>0</v>
      </c>
      <c r="Q398" s="230">
        <v>0</v>
      </c>
      <c r="R398" s="230">
        <f>Q398*H398</f>
        <v>0</v>
      </c>
      <c r="S398" s="230">
        <v>0</v>
      </c>
      <c r="T398" s="231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2" t="s">
        <v>131</v>
      </c>
      <c r="AT398" s="232" t="s">
        <v>127</v>
      </c>
      <c r="AU398" s="232" t="s">
        <v>85</v>
      </c>
      <c r="AY398" s="18" t="s">
        <v>125</v>
      </c>
      <c r="BE398" s="233">
        <f>IF(N398="základní",J398,0)</f>
        <v>0</v>
      </c>
      <c r="BF398" s="233">
        <f>IF(N398="snížená",J398,0)</f>
        <v>0</v>
      </c>
      <c r="BG398" s="233">
        <f>IF(N398="zákl. přenesená",J398,0)</f>
        <v>0</v>
      </c>
      <c r="BH398" s="233">
        <f>IF(N398="sníž. přenesená",J398,0)</f>
        <v>0</v>
      </c>
      <c r="BI398" s="233">
        <f>IF(N398="nulová",J398,0)</f>
        <v>0</v>
      </c>
      <c r="BJ398" s="18" t="s">
        <v>83</v>
      </c>
      <c r="BK398" s="233">
        <f>ROUND(I398*H398,2)</f>
        <v>0</v>
      </c>
      <c r="BL398" s="18" t="s">
        <v>131</v>
      </c>
      <c r="BM398" s="232" t="s">
        <v>477</v>
      </c>
    </row>
    <row r="399" s="2" customFormat="1">
      <c r="A399" s="39"/>
      <c r="B399" s="40"/>
      <c r="C399" s="41"/>
      <c r="D399" s="234" t="s">
        <v>133</v>
      </c>
      <c r="E399" s="41"/>
      <c r="F399" s="235" t="s">
        <v>478</v>
      </c>
      <c r="G399" s="41"/>
      <c r="H399" s="41"/>
      <c r="I399" s="236"/>
      <c r="J399" s="41"/>
      <c r="K399" s="41"/>
      <c r="L399" s="45"/>
      <c r="M399" s="237"/>
      <c r="N399" s="238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133</v>
      </c>
      <c r="AU399" s="18" t="s">
        <v>85</v>
      </c>
    </row>
    <row r="400" s="2" customFormat="1" ht="16.5" customHeight="1">
      <c r="A400" s="39"/>
      <c r="B400" s="40"/>
      <c r="C400" s="220" t="s">
        <v>479</v>
      </c>
      <c r="D400" s="220" t="s">
        <v>127</v>
      </c>
      <c r="E400" s="221" t="s">
        <v>480</v>
      </c>
      <c r="F400" s="222" t="s">
        <v>481</v>
      </c>
      <c r="G400" s="223" t="s">
        <v>377</v>
      </c>
      <c r="H400" s="224">
        <v>3750.1950000000002</v>
      </c>
      <c r="I400" s="225"/>
      <c r="J400" s="226">
        <f>ROUND(I400*H400,2)</f>
        <v>0</v>
      </c>
      <c r="K400" s="227"/>
      <c r="L400" s="45"/>
      <c r="M400" s="228" t="s">
        <v>1</v>
      </c>
      <c r="N400" s="229" t="s">
        <v>40</v>
      </c>
      <c r="O400" s="92"/>
      <c r="P400" s="230">
        <f>O400*H400</f>
        <v>0</v>
      </c>
      <c r="Q400" s="230">
        <v>0</v>
      </c>
      <c r="R400" s="230">
        <f>Q400*H400</f>
        <v>0</v>
      </c>
      <c r="S400" s="230">
        <v>0</v>
      </c>
      <c r="T400" s="231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2" t="s">
        <v>131</v>
      </c>
      <c r="AT400" s="232" t="s">
        <v>127</v>
      </c>
      <c r="AU400" s="232" t="s">
        <v>85</v>
      </c>
      <c r="AY400" s="18" t="s">
        <v>125</v>
      </c>
      <c r="BE400" s="233">
        <f>IF(N400="základní",J400,0)</f>
        <v>0</v>
      </c>
      <c r="BF400" s="233">
        <f>IF(N400="snížená",J400,0)</f>
        <v>0</v>
      </c>
      <c r="BG400" s="233">
        <f>IF(N400="zákl. přenesená",J400,0)</f>
        <v>0</v>
      </c>
      <c r="BH400" s="233">
        <f>IF(N400="sníž. přenesená",J400,0)</f>
        <v>0</v>
      </c>
      <c r="BI400" s="233">
        <f>IF(N400="nulová",J400,0)</f>
        <v>0</v>
      </c>
      <c r="BJ400" s="18" t="s">
        <v>83</v>
      </c>
      <c r="BK400" s="233">
        <f>ROUND(I400*H400,2)</f>
        <v>0</v>
      </c>
      <c r="BL400" s="18" t="s">
        <v>131</v>
      </c>
      <c r="BM400" s="232" t="s">
        <v>482</v>
      </c>
    </row>
    <row r="401" s="2" customFormat="1">
      <c r="A401" s="39"/>
      <c r="B401" s="40"/>
      <c r="C401" s="41"/>
      <c r="D401" s="234" t="s">
        <v>133</v>
      </c>
      <c r="E401" s="41"/>
      <c r="F401" s="235" t="s">
        <v>483</v>
      </c>
      <c r="G401" s="41"/>
      <c r="H401" s="41"/>
      <c r="I401" s="236"/>
      <c r="J401" s="41"/>
      <c r="K401" s="41"/>
      <c r="L401" s="45"/>
      <c r="M401" s="237"/>
      <c r="N401" s="238"/>
      <c r="O401" s="92"/>
      <c r="P401" s="92"/>
      <c r="Q401" s="92"/>
      <c r="R401" s="92"/>
      <c r="S401" s="92"/>
      <c r="T401" s="93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133</v>
      </c>
      <c r="AU401" s="18" t="s">
        <v>85</v>
      </c>
    </row>
    <row r="402" s="13" customFormat="1">
      <c r="A402" s="13"/>
      <c r="B402" s="239"/>
      <c r="C402" s="240"/>
      <c r="D402" s="234" t="s">
        <v>135</v>
      </c>
      <c r="E402" s="241" t="s">
        <v>1</v>
      </c>
      <c r="F402" s="242" t="s">
        <v>484</v>
      </c>
      <c r="G402" s="240"/>
      <c r="H402" s="241" t="s">
        <v>1</v>
      </c>
      <c r="I402" s="243"/>
      <c r="J402" s="240"/>
      <c r="K402" s="240"/>
      <c r="L402" s="244"/>
      <c r="M402" s="245"/>
      <c r="N402" s="246"/>
      <c r="O402" s="246"/>
      <c r="P402" s="246"/>
      <c r="Q402" s="246"/>
      <c r="R402" s="246"/>
      <c r="S402" s="246"/>
      <c r="T402" s="247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8" t="s">
        <v>135</v>
      </c>
      <c r="AU402" s="248" t="s">
        <v>85</v>
      </c>
      <c r="AV402" s="13" t="s">
        <v>83</v>
      </c>
      <c r="AW402" s="13" t="s">
        <v>31</v>
      </c>
      <c r="AX402" s="13" t="s">
        <v>75</v>
      </c>
      <c r="AY402" s="248" t="s">
        <v>125</v>
      </c>
    </row>
    <row r="403" s="14" customFormat="1">
      <c r="A403" s="14"/>
      <c r="B403" s="249"/>
      <c r="C403" s="250"/>
      <c r="D403" s="234" t="s">
        <v>135</v>
      </c>
      <c r="E403" s="251" t="s">
        <v>1</v>
      </c>
      <c r="F403" s="252" t="s">
        <v>485</v>
      </c>
      <c r="G403" s="250"/>
      <c r="H403" s="253">
        <v>3750.1950000000002</v>
      </c>
      <c r="I403" s="254"/>
      <c r="J403" s="250"/>
      <c r="K403" s="250"/>
      <c r="L403" s="255"/>
      <c r="M403" s="256"/>
      <c r="N403" s="257"/>
      <c r="O403" s="257"/>
      <c r="P403" s="257"/>
      <c r="Q403" s="257"/>
      <c r="R403" s="257"/>
      <c r="S403" s="257"/>
      <c r="T403" s="258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9" t="s">
        <v>135</v>
      </c>
      <c r="AU403" s="259" t="s">
        <v>85</v>
      </c>
      <c r="AV403" s="14" t="s">
        <v>85</v>
      </c>
      <c r="AW403" s="14" t="s">
        <v>31</v>
      </c>
      <c r="AX403" s="14" t="s">
        <v>83</v>
      </c>
      <c r="AY403" s="259" t="s">
        <v>125</v>
      </c>
    </row>
    <row r="404" s="2" customFormat="1" ht="24.15" customHeight="1">
      <c r="A404" s="39"/>
      <c r="B404" s="40"/>
      <c r="C404" s="220" t="s">
        <v>486</v>
      </c>
      <c r="D404" s="220" t="s">
        <v>127</v>
      </c>
      <c r="E404" s="221" t="s">
        <v>487</v>
      </c>
      <c r="F404" s="222" t="s">
        <v>488</v>
      </c>
      <c r="G404" s="223" t="s">
        <v>377</v>
      </c>
      <c r="H404" s="224">
        <v>750.03899999999999</v>
      </c>
      <c r="I404" s="225"/>
      <c r="J404" s="226">
        <f>ROUND(I404*H404,2)</f>
        <v>0</v>
      </c>
      <c r="K404" s="227"/>
      <c r="L404" s="45"/>
      <c r="M404" s="228" t="s">
        <v>1</v>
      </c>
      <c r="N404" s="229" t="s">
        <v>40</v>
      </c>
      <c r="O404" s="92"/>
      <c r="P404" s="230">
        <f>O404*H404</f>
        <v>0</v>
      </c>
      <c r="Q404" s="230">
        <v>0</v>
      </c>
      <c r="R404" s="230">
        <f>Q404*H404</f>
        <v>0</v>
      </c>
      <c r="S404" s="230">
        <v>0</v>
      </c>
      <c r="T404" s="231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2" t="s">
        <v>131</v>
      </c>
      <c r="AT404" s="232" t="s">
        <v>127</v>
      </c>
      <c r="AU404" s="232" t="s">
        <v>85</v>
      </c>
      <c r="AY404" s="18" t="s">
        <v>125</v>
      </c>
      <c r="BE404" s="233">
        <f>IF(N404="základní",J404,0)</f>
        <v>0</v>
      </c>
      <c r="BF404" s="233">
        <f>IF(N404="snížená",J404,0)</f>
        <v>0</v>
      </c>
      <c r="BG404" s="233">
        <f>IF(N404="zákl. přenesená",J404,0)</f>
        <v>0</v>
      </c>
      <c r="BH404" s="233">
        <f>IF(N404="sníž. přenesená",J404,0)</f>
        <v>0</v>
      </c>
      <c r="BI404" s="233">
        <f>IF(N404="nulová",J404,0)</f>
        <v>0</v>
      </c>
      <c r="BJ404" s="18" t="s">
        <v>83</v>
      </c>
      <c r="BK404" s="233">
        <f>ROUND(I404*H404,2)</f>
        <v>0</v>
      </c>
      <c r="BL404" s="18" t="s">
        <v>131</v>
      </c>
      <c r="BM404" s="232" t="s">
        <v>489</v>
      </c>
    </row>
    <row r="405" s="2" customFormat="1">
      <c r="A405" s="39"/>
      <c r="B405" s="40"/>
      <c r="C405" s="41"/>
      <c r="D405" s="234" t="s">
        <v>133</v>
      </c>
      <c r="E405" s="41"/>
      <c r="F405" s="235" t="s">
        <v>490</v>
      </c>
      <c r="G405" s="41"/>
      <c r="H405" s="41"/>
      <c r="I405" s="236"/>
      <c r="J405" s="41"/>
      <c r="K405" s="41"/>
      <c r="L405" s="45"/>
      <c r="M405" s="237"/>
      <c r="N405" s="238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133</v>
      </c>
      <c r="AU405" s="18" t="s">
        <v>85</v>
      </c>
    </row>
    <row r="406" s="12" customFormat="1" ht="22.8" customHeight="1">
      <c r="A406" s="12"/>
      <c r="B406" s="204"/>
      <c r="C406" s="205"/>
      <c r="D406" s="206" t="s">
        <v>74</v>
      </c>
      <c r="E406" s="218" t="s">
        <v>491</v>
      </c>
      <c r="F406" s="218" t="s">
        <v>492</v>
      </c>
      <c r="G406" s="205"/>
      <c r="H406" s="205"/>
      <c r="I406" s="208"/>
      <c r="J406" s="219">
        <f>BK406</f>
        <v>0</v>
      </c>
      <c r="K406" s="205"/>
      <c r="L406" s="210"/>
      <c r="M406" s="211"/>
      <c r="N406" s="212"/>
      <c r="O406" s="212"/>
      <c r="P406" s="213">
        <f>SUM(P407:P408)</f>
        <v>0</v>
      </c>
      <c r="Q406" s="212"/>
      <c r="R406" s="213">
        <f>SUM(R407:R408)</f>
        <v>0</v>
      </c>
      <c r="S406" s="212"/>
      <c r="T406" s="214">
        <f>SUM(T407:T408)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15" t="s">
        <v>83</v>
      </c>
      <c r="AT406" s="216" t="s">
        <v>74</v>
      </c>
      <c r="AU406" s="216" t="s">
        <v>83</v>
      </c>
      <c r="AY406" s="215" t="s">
        <v>125</v>
      </c>
      <c r="BK406" s="217">
        <f>SUM(BK407:BK408)</f>
        <v>0</v>
      </c>
    </row>
    <row r="407" s="2" customFormat="1" ht="16.5" customHeight="1">
      <c r="A407" s="39"/>
      <c r="B407" s="40"/>
      <c r="C407" s="220" t="s">
        <v>493</v>
      </c>
      <c r="D407" s="220" t="s">
        <v>127</v>
      </c>
      <c r="E407" s="221" t="s">
        <v>494</v>
      </c>
      <c r="F407" s="222" t="s">
        <v>495</v>
      </c>
      <c r="G407" s="223" t="s">
        <v>377</v>
      </c>
      <c r="H407" s="224">
        <v>1.355</v>
      </c>
      <c r="I407" s="225"/>
      <c r="J407" s="226">
        <f>ROUND(I407*H407,2)</f>
        <v>0</v>
      </c>
      <c r="K407" s="227"/>
      <c r="L407" s="45"/>
      <c r="M407" s="228" t="s">
        <v>1</v>
      </c>
      <c r="N407" s="229" t="s">
        <v>40</v>
      </c>
      <c r="O407" s="92"/>
      <c r="P407" s="230">
        <f>O407*H407</f>
        <v>0</v>
      </c>
      <c r="Q407" s="230">
        <v>0</v>
      </c>
      <c r="R407" s="230">
        <f>Q407*H407</f>
        <v>0</v>
      </c>
      <c r="S407" s="230">
        <v>0</v>
      </c>
      <c r="T407" s="231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2" t="s">
        <v>131</v>
      </c>
      <c r="AT407" s="232" t="s">
        <v>127</v>
      </c>
      <c r="AU407" s="232" t="s">
        <v>85</v>
      </c>
      <c r="AY407" s="18" t="s">
        <v>125</v>
      </c>
      <c r="BE407" s="233">
        <f>IF(N407="základní",J407,0)</f>
        <v>0</v>
      </c>
      <c r="BF407" s="233">
        <f>IF(N407="snížená",J407,0)</f>
        <v>0</v>
      </c>
      <c r="BG407" s="233">
        <f>IF(N407="zákl. přenesená",J407,0)</f>
        <v>0</v>
      </c>
      <c r="BH407" s="233">
        <f>IF(N407="sníž. přenesená",J407,0)</f>
        <v>0</v>
      </c>
      <c r="BI407" s="233">
        <f>IF(N407="nulová",J407,0)</f>
        <v>0</v>
      </c>
      <c r="BJ407" s="18" t="s">
        <v>83</v>
      </c>
      <c r="BK407" s="233">
        <f>ROUND(I407*H407,2)</f>
        <v>0</v>
      </c>
      <c r="BL407" s="18" t="s">
        <v>131</v>
      </c>
      <c r="BM407" s="232" t="s">
        <v>496</v>
      </c>
    </row>
    <row r="408" s="2" customFormat="1">
      <c r="A408" s="39"/>
      <c r="B408" s="40"/>
      <c r="C408" s="41"/>
      <c r="D408" s="234" t="s">
        <v>133</v>
      </c>
      <c r="E408" s="41"/>
      <c r="F408" s="235" t="s">
        <v>497</v>
      </c>
      <c r="G408" s="41"/>
      <c r="H408" s="41"/>
      <c r="I408" s="236"/>
      <c r="J408" s="41"/>
      <c r="K408" s="41"/>
      <c r="L408" s="45"/>
      <c r="M408" s="237"/>
      <c r="N408" s="238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133</v>
      </c>
      <c r="AU408" s="18" t="s">
        <v>85</v>
      </c>
    </row>
    <row r="409" s="12" customFormat="1" ht="25.92" customHeight="1">
      <c r="A409" s="12"/>
      <c r="B409" s="204"/>
      <c r="C409" s="205"/>
      <c r="D409" s="206" t="s">
        <v>74</v>
      </c>
      <c r="E409" s="207" t="s">
        <v>498</v>
      </c>
      <c r="F409" s="207" t="s">
        <v>499</v>
      </c>
      <c r="G409" s="205"/>
      <c r="H409" s="205"/>
      <c r="I409" s="208"/>
      <c r="J409" s="209">
        <f>BK409</f>
        <v>0</v>
      </c>
      <c r="K409" s="205"/>
      <c r="L409" s="210"/>
      <c r="M409" s="211"/>
      <c r="N409" s="212"/>
      <c r="O409" s="212"/>
      <c r="P409" s="213">
        <f>P410</f>
        <v>0</v>
      </c>
      <c r="Q409" s="212"/>
      <c r="R409" s="213">
        <f>R410</f>
        <v>0</v>
      </c>
      <c r="S409" s="212"/>
      <c r="T409" s="214">
        <f>T410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15" t="s">
        <v>131</v>
      </c>
      <c r="AT409" s="216" t="s">
        <v>74</v>
      </c>
      <c r="AU409" s="216" t="s">
        <v>75</v>
      </c>
      <c r="AY409" s="215" t="s">
        <v>125</v>
      </c>
      <c r="BK409" s="217">
        <f>BK410</f>
        <v>0</v>
      </c>
    </row>
    <row r="410" s="12" customFormat="1" ht="22.8" customHeight="1">
      <c r="A410" s="12"/>
      <c r="B410" s="204"/>
      <c r="C410" s="205"/>
      <c r="D410" s="206" t="s">
        <v>74</v>
      </c>
      <c r="E410" s="218" t="s">
        <v>500</v>
      </c>
      <c r="F410" s="218" t="s">
        <v>501</v>
      </c>
      <c r="G410" s="205"/>
      <c r="H410" s="205"/>
      <c r="I410" s="208"/>
      <c r="J410" s="219">
        <f>BK410</f>
        <v>0</v>
      </c>
      <c r="K410" s="205"/>
      <c r="L410" s="210"/>
      <c r="M410" s="211"/>
      <c r="N410" s="212"/>
      <c r="O410" s="212"/>
      <c r="P410" s="213">
        <f>SUM(P411:P416)</f>
        <v>0</v>
      </c>
      <c r="Q410" s="212"/>
      <c r="R410" s="213">
        <f>SUM(R411:R416)</f>
        <v>0</v>
      </c>
      <c r="S410" s="212"/>
      <c r="T410" s="214">
        <f>SUM(T411:T416)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5" t="s">
        <v>131</v>
      </c>
      <c r="AT410" s="216" t="s">
        <v>74</v>
      </c>
      <c r="AU410" s="216" t="s">
        <v>83</v>
      </c>
      <c r="AY410" s="215" t="s">
        <v>125</v>
      </c>
      <c r="BK410" s="217">
        <f>SUM(BK411:BK416)</f>
        <v>0</v>
      </c>
    </row>
    <row r="411" s="2" customFormat="1" ht="16.5" customHeight="1">
      <c r="A411" s="39"/>
      <c r="B411" s="40"/>
      <c r="C411" s="220" t="s">
        <v>502</v>
      </c>
      <c r="D411" s="220" t="s">
        <v>127</v>
      </c>
      <c r="E411" s="221" t="s">
        <v>503</v>
      </c>
      <c r="F411" s="222" t="s">
        <v>504</v>
      </c>
      <c r="G411" s="223" t="s">
        <v>505</v>
      </c>
      <c r="H411" s="224">
        <v>1</v>
      </c>
      <c r="I411" s="225"/>
      <c r="J411" s="226">
        <f>ROUND(I411*H411,2)</f>
        <v>0</v>
      </c>
      <c r="K411" s="227"/>
      <c r="L411" s="45"/>
      <c r="M411" s="228" t="s">
        <v>1</v>
      </c>
      <c r="N411" s="229" t="s">
        <v>40</v>
      </c>
      <c r="O411" s="92"/>
      <c r="P411" s="230">
        <f>O411*H411</f>
        <v>0</v>
      </c>
      <c r="Q411" s="230">
        <v>0</v>
      </c>
      <c r="R411" s="230">
        <f>Q411*H411</f>
        <v>0</v>
      </c>
      <c r="S411" s="230">
        <v>0</v>
      </c>
      <c r="T411" s="231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2" t="s">
        <v>506</v>
      </c>
      <c r="AT411" s="232" t="s">
        <v>127</v>
      </c>
      <c r="AU411" s="232" t="s">
        <v>85</v>
      </c>
      <c r="AY411" s="18" t="s">
        <v>125</v>
      </c>
      <c r="BE411" s="233">
        <f>IF(N411="základní",J411,0)</f>
        <v>0</v>
      </c>
      <c r="BF411" s="233">
        <f>IF(N411="snížená",J411,0)</f>
        <v>0</v>
      </c>
      <c r="BG411" s="233">
        <f>IF(N411="zákl. přenesená",J411,0)</f>
        <v>0</v>
      </c>
      <c r="BH411" s="233">
        <f>IF(N411="sníž. přenesená",J411,0)</f>
        <v>0</v>
      </c>
      <c r="BI411" s="233">
        <f>IF(N411="nulová",J411,0)</f>
        <v>0</v>
      </c>
      <c r="BJ411" s="18" t="s">
        <v>83</v>
      </c>
      <c r="BK411" s="233">
        <f>ROUND(I411*H411,2)</f>
        <v>0</v>
      </c>
      <c r="BL411" s="18" t="s">
        <v>506</v>
      </c>
      <c r="BM411" s="232" t="s">
        <v>507</v>
      </c>
    </row>
    <row r="412" s="2" customFormat="1">
      <c r="A412" s="39"/>
      <c r="B412" s="40"/>
      <c r="C412" s="41"/>
      <c r="D412" s="234" t="s">
        <v>133</v>
      </c>
      <c r="E412" s="41"/>
      <c r="F412" s="235" t="s">
        <v>504</v>
      </c>
      <c r="G412" s="41"/>
      <c r="H412" s="41"/>
      <c r="I412" s="236"/>
      <c r="J412" s="41"/>
      <c r="K412" s="41"/>
      <c r="L412" s="45"/>
      <c r="M412" s="237"/>
      <c r="N412" s="238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133</v>
      </c>
      <c r="AU412" s="18" t="s">
        <v>85</v>
      </c>
    </row>
    <row r="413" s="13" customFormat="1">
      <c r="A413" s="13"/>
      <c r="B413" s="239"/>
      <c r="C413" s="240"/>
      <c r="D413" s="234" t="s">
        <v>135</v>
      </c>
      <c r="E413" s="241" t="s">
        <v>1</v>
      </c>
      <c r="F413" s="242" t="s">
        <v>508</v>
      </c>
      <c r="G413" s="240"/>
      <c r="H413" s="241" t="s">
        <v>1</v>
      </c>
      <c r="I413" s="243"/>
      <c r="J413" s="240"/>
      <c r="K413" s="240"/>
      <c r="L413" s="244"/>
      <c r="M413" s="245"/>
      <c r="N413" s="246"/>
      <c r="O413" s="246"/>
      <c r="P413" s="246"/>
      <c r="Q413" s="246"/>
      <c r="R413" s="246"/>
      <c r="S413" s="246"/>
      <c r="T413" s="247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8" t="s">
        <v>135</v>
      </c>
      <c r="AU413" s="248" t="s">
        <v>85</v>
      </c>
      <c r="AV413" s="13" t="s">
        <v>83</v>
      </c>
      <c r="AW413" s="13" t="s">
        <v>31</v>
      </c>
      <c r="AX413" s="13" t="s">
        <v>75</v>
      </c>
      <c r="AY413" s="248" t="s">
        <v>125</v>
      </c>
    </row>
    <row r="414" s="14" customFormat="1">
      <c r="A414" s="14"/>
      <c r="B414" s="249"/>
      <c r="C414" s="250"/>
      <c r="D414" s="234" t="s">
        <v>135</v>
      </c>
      <c r="E414" s="251" t="s">
        <v>1</v>
      </c>
      <c r="F414" s="252" t="s">
        <v>509</v>
      </c>
      <c r="G414" s="250"/>
      <c r="H414" s="253">
        <v>1</v>
      </c>
      <c r="I414" s="254"/>
      <c r="J414" s="250"/>
      <c r="K414" s="250"/>
      <c r="L414" s="255"/>
      <c r="M414" s="256"/>
      <c r="N414" s="257"/>
      <c r="O414" s="257"/>
      <c r="P414" s="257"/>
      <c r="Q414" s="257"/>
      <c r="R414" s="257"/>
      <c r="S414" s="257"/>
      <c r="T414" s="258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9" t="s">
        <v>135</v>
      </c>
      <c r="AU414" s="259" t="s">
        <v>85</v>
      </c>
      <c r="AV414" s="14" t="s">
        <v>85</v>
      </c>
      <c r="AW414" s="14" t="s">
        <v>31</v>
      </c>
      <c r="AX414" s="14" t="s">
        <v>83</v>
      </c>
      <c r="AY414" s="259" t="s">
        <v>125</v>
      </c>
    </row>
    <row r="415" s="13" customFormat="1">
      <c r="A415" s="13"/>
      <c r="B415" s="239"/>
      <c r="C415" s="240"/>
      <c r="D415" s="234" t="s">
        <v>135</v>
      </c>
      <c r="E415" s="241" t="s">
        <v>1</v>
      </c>
      <c r="F415" s="242" t="s">
        <v>510</v>
      </c>
      <c r="G415" s="240"/>
      <c r="H415" s="241" t="s">
        <v>1</v>
      </c>
      <c r="I415" s="243"/>
      <c r="J415" s="240"/>
      <c r="K415" s="240"/>
      <c r="L415" s="244"/>
      <c r="M415" s="245"/>
      <c r="N415" s="246"/>
      <c r="O415" s="246"/>
      <c r="P415" s="246"/>
      <c r="Q415" s="246"/>
      <c r="R415" s="246"/>
      <c r="S415" s="246"/>
      <c r="T415" s="247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8" t="s">
        <v>135</v>
      </c>
      <c r="AU415" s="248" t="s">
        <v>85</v>
      </c>
      <c r="AV415" s="13" t="s">
        <v>83</v>
      </c>
      <c r="AW415" s="13" t="s">
        <v>31</v>
      </c>
      <c r="AX415" s="13" t="s">
        <v>75</v>
      </c>
      <c r="AY415" s="248" t="s">
        <v>125</v>
      </c>
    </row>
    <row r="416" s="13" customFormat="1">
      <c r="A416" s="13"/>
      <c r="B416" s="239"/>
      <c r="C416" s="240"/>
      <c r="D416" s="234" t="s">
        <v>135</v>
      </c>
      <c r="E416" s="241" t="s">
        <v>1</v>
      </c>
      <c r="F416" s="242" t="s">
        <v>511</v>
      </c>
      <c r="G416" s="240"/>
      <c r="H416" s="241" t="s">
        <v>1</v>
      </c>
      <c r="I416" s="243"/>
      <c r="J416" s="240"/>
      <c r="K416" s="240"/>
      <c r="L416" s="244"/>
      <c r="M416" s="294"/>
      <c r="N416" s="295"/>
      <c r="O416" s="295"/>
      <c r="P416" s="295"/>
      <c r="Q416" s="295"/>
      <c r="R416" s="295"/>
      <c r="S416" s="295"/>
      <c r="T416" s="29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8" t="s">
        <v>135</v>
      </c>
      <c r="AU416" s="248" t="s">
        <v>85</v>
      </c>
      <c r="AV416" s="13" t="s">
        <v>83</v>
      </c>
      <c r="AW416" s="13" t="s">
        <v>31</v>
      </c>
      <c r="AX416" s="13" t="s">
        <v>75</v>
      </c>
      <c r="AY416" s="248" t="s">
        <v>125</v>
      </c>
    </row>
    <row r="417" s="2" customFormat="1" ht="6.96" customHeight="1">
      <c r="A417" s="39"/>
      <c r="B417" s="67"/>
      <c r="C417" s="68"/>
      <c r="D417" s="68"/>
      <c r="E417" s="68"/>
      <c r="F417" s="68"/>
      <c r="G417" s="68"/>
      <c r="H417" s="68"/>
      <c r="I417" s="68"/>
      <c r="J417" s="68"/>
      <c r="K417" s="68"/>
      <c r="L417" s="45"/>
      <c r="M417" s="39"/>
      <c r="O417" s="39"/>
      <c r="P417" s="39"/>
      <c r="Q417" s="39"/>
      <c r="R417" s="39"/>
      <c r="S417" s="39"/>
      <c r="T417" s="39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</row>
  </sheetData>
  <sheetProtection sheet="1" autoFilter="0" formatColumns="0" formatRows="0" objects="1" scenarios="1" spinCount="100000" saltValue="0+x5R/tfP+K5ynKpwUCC70CgWG2mwTettuPbe2Ub7CreA4NfXKHDBHGWkzaetdfgjzNF7S6+OSG7gVA1Cd5CIA==" hashValue="yKPV4wClHbZE6dbWTvVr8ghv1aXys62YFbA6ZowDteF7MkjQI7f2nEq0/tL/fKnX7q6OaHLJu3gdGBoWfiqUbw==" algorithmName="SHA-512" password="CC35"/>
  <autoFilter ref="C125:K416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Moravská Sázava, Zvole. výustní trať-dosypání hráze a oprava objektů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512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7. 8. 2023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26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ROUND((SUM(BE122:BE207)),  2)</f>
        <v>0</v>
      </c>
      <c r="G33" s="39"/>
      <c r="H33" s="39"/>
      <c r="I33" s="156">
        <v>0.20999999999999999</v>
      </c>
      <c r="J33" s="155">
        <f>ROUND(((SUM(BE122:BE207))*I33),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ROUND((SUM(BF122:BF207)),  2)</f>
        <v>0</v>
      </c>
      <c r="G34" s="39"/>
      <c r="H34" s="39"/>
      <c r="I34" s="156">
        <v>0.14999999999999999</v>
      </c>
      <c r="J34" s="155">
        <f>ROUND(((SUM(BF122:BF207))*I34),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ROUND((SUM(BG122:BG207)),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ROUND((SUM(BH122:BH207)),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ROUND((SUM(BI122:BI207)),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Moravská Sázava, Zvole. výustní trať-dosypání hráze a oprava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2 - Oprava ochranné zdi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Zvole</v>
      </c>
      <c r="G89" s="41"/>
      <c r="H89" s="41"/>
      <c r="I89" s="33" t="s">
        <v>22</v>
      </c>
      <c r="J89" s="80" t="str">
        <f>IF(J12="","",J12)</f>
        <v>7. 8. 2023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s.p.</v>
      </c>
      <c r="G91" s="41"/>
      <c r="H91" s="41"/>
      <c r="I91" s="33" t="s">
        <v>30</v>
      </c>
      <c r="J91" s="37" t="str">
        <f>E21</f>
        <v>Povodí Moravy, s.p.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Ing. Kauer Miroslav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s="9" customFormat="1" ht="24.96" customHeight="1">
      <c r="A97" s="9"/>
      <c r="B97" s="180"/>
      <c r="C97" s="181"/>
      <c r="D97" s="182" t="s">
        <v>100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102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104</v>
      </c>
      <c r="E99" s="189"/>
      <c r="F99" s="189"/>
      <c r="G99" s="189"/>
      <c r="H99" s="189"/>
      <c r="I99" s="189"/>
      <c r="J99" s="190">
        <f>J129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105</v>
      </c>
      <c r="E100" s="189"/>
      <c r="F100" s="189"/>
      <c r="G100" s="189"/>
      <c r="H100" s="189"/>
      <c r="I100" s="189"/>
      <c r="J100" s="190">
        <f>J148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106</v>
      </c>
      <c r="E101" s="189"/>
      <c r="F101" s="189"/>
      <c r="G101" s="189"/>
      <c r="H101" s="189"/>
      <c r="I101" s="189"/>
      <c r="J101" s="190">
        <f>J196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107</v>
      </c>
      <c r="E102" s="189"/>
      <c r="F102" s="189"/>
      <c r="G102" s="189"/>
      <c r="H102" s="189"/>
      <c r="I102" s="189"/>
      <c r="J102" s="190">
        <f>J205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110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Moravská Sázava, Zvole. výustní trať-dosypání hráze a oprava objektů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93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 2 - Oprava ochranné zdi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Zvole</v>
      </c>
      <c r="G116" s="41"/>
      <c r="H116" s="41"/>
      <c r="I116" s="33" t="s">
        <v>22</v>
      </c>
      <c r="J116" s="80" t="str">
        <f>IF(J12="","",J12)</f>
        <v>7. 8. 2023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Povodí Moravy, s.p.</v>
      </c>
      <c r="G118" s="41"/>
      <c r="H118" s="41"/>
      <c r="I118" s="33" t="s">
        <v>30</v>
      </c>
      <c r="J118" s="37" t="str">
        <f>E21</f>
        <v>Povodí Moravy, s.p.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32</v>
      </c>
      <c r="J119" s="37" t="str">
        <f>E24</f>
        <v>Ing. Kauer Miroslav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111</v>
      </c>
      <c r="D121" s="195" t="s">
        <v>60</v>
      </c>
      <c r="E121" s="195" t="s">
        <v>56</v>
      </c>
      <c r="F121" s="195" t="s">
        <v>57</v>
      </c>
      <c r="G121" s="195" t="s">
        <v>112</v>
      </c>
      <c r="H121" s="195" t="s">
        <v>113</v>
      </c>
      <c r="I121" s="195" t="s">
        <v>114</v>
      </c>
      <c r="J121" s="196" t="s">
        <v>97</v>
      </c>
      <c r="K121" s="197" t="s">
        <v>115</v>
      </c>
      <c r="L121" s="198"/>
      <c r="M121" s="101" t="s">
        <v>1</v>
      </c>
      <c r="N121" s="102" t="s">
        <v>39</v>
      </c>
      <c r="O121" s="102" t="s">
        <v>116</v>
      </c>
      <c r="P121" s="102" t="s">
        <v>117</v>
      </c>
      <c r="Q121" s="102" t="s">
        <v>118</v>
      </c>
      <c r="R121" s="102" t="s">
        <v>119</v>
      </c>
      <c r="S121" s="102" t="s">
        <v>120</v>
      </c>
      <c r="T121" s="103" t="s">
        <v>121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122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</f>
        <v>0</v>
      </c>
      <c r="Q122" s="105"/>
      <c r="R122" s="201">
        <f>R123</f>
        <v>14.440254540000002</v>
      </c>
      <c r="S122" s="105"/>
      <c r="T122" s="202">
        <f>T123</f>
        <v>4.420566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74</v>
      </c>
      <c r="AU122" s="18" t="s">
        <v>99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74</v>
      </c>
      <c r="E123" s="207" t="s">
        <v>123</v>
      </c>
      <c r="F123" s="207" t="s">
        <v>124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P124+P129+P148+P196+P205</f>
        <v>0</v>
      </c>
      <c r="Q123" s="212"/>
      <c r="R123" s="213">
        <f>R124+R129+R148+R196+R205</f>
        <v>14.440254540000002</v>
      </c>
      <c r="S123" s="212"/>
      <c r="T123" s="214">
        <f>T124+T129+T148+T196+T205</f>
        <v>4.420566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83</v>
      </c>
      <c r="AT123" s="216" t="s">
        <v>74</v>
      </c>
      <c r="AU123" s="216" t="s">
        <v>75</v>
      </c>
      <c r="AY123" s="215" t="s">
        <v>125</v>
      </c>
      <c r="BK123" s="217">
        <f>BK124+BK129+BK148+BK196+BK205</f>
        <v>0</v>
      </c>
    </row>
    <row r="124" s="12" customFormat="1" ht="22.8" customHeight="1">
      <c r="A124" s="12"/>
      <c r="B124" s="204"/>
      <c r="C124" s="205"/>
      <c r="D124" s="206" t="s">
        <v>74</v>
      </c>
      <c r="E124" s="218" t="s">
        <v>89</v>
      </c>
      <c r="F124" s="218" t="s">
        <v>362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SUM(P125:P128)</f>
        <v>0</v>
      </c>
      <c r="Q124" s="212"/>
      <c r="R124" s="213">
        <f>SUM(R125:R128)</f>
        <v>2.5325759999999997</v>
      </c>
      <c r="S124" s="212"/>
      <c r="T124" s="214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83</v>
      </c>
      <c r="AT124" s="216" t="s">
        <v>74</v>
      </c>
      <c r="AU124" s="216" t="s">
        <v>83</v>
      </c>
      <c r="AY124" s="215" t="s">
        <v>125</v>
      </c>
      <c r="BK124" s="217">
        <f>SUM(BK125:BK128)</f>
        <v>0</v>
      </c>
    </row>
    <row r="125" s="2" customFormat="1" ht="16.5" customHeight="1">
      <c r="A125" s="39"/>
      <c r="B125" s="40"/>
      <c r="C125" s="220" t="s">
        <v>83</v>
      </c>
      <c r="D125" s="220" t="s">
        <v>127</v>
      </c>
      <c r="E125" s="221" t="s">
        <v>513</v>
      </c>
      <c r="F125" s="222" t="s">
        <v>514</v>
      </c>
      <c r="G125" s="223" t="s">
        <v>193</v>
      </c>
      <c r="H125" s="224">
        <v>2.3999999999999999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40</v>
      </c>
      <c r="O125" s="92"/>
      <c r="P125" s="230">
        <f>O125*H125</f>
        <v>0</v>
      </c>
      <c r="Q125" s="230">
        <v>1.05524</v>
      </c>
      <c r="R125" s="230">
        <f>Q125*H125</f>
        <v>2.5325759999999997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131</v>
      </c>
      <c r="AT125" s="232" t="s">
        <v>127</v>
      </c>
      <c r="AU125" s="232" t="s">
        <v>85</v>
      </c>
      <c r="AY125" s="18" t="s">
        <v>125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83</v>
      </c>
      <c r="BK125" s="233">
        <f>ROUND(I125*H125,2)</f>
        <v>0</v>
      </c>
      <c r="BL125" s="18" t="s">
        <v>131</v>
      </c>
      <c r="BM125" s="232" t="s">
        <v>515</v>
      </c>
    </row>
    <row r="126" s="2" customFormat="1">
      <c r="A126" s="39"/>
      <c r="B126" s="40"/>
      <c r="C126" s="41"/>
      <c r="D126" s="234" t="s">
        <v>133</v>
      </c>
      <c r="E126" s="41"/>
      <c r="F126" s="235" t="s">
        <v>516</v>
      </c>
      <c r="G126" s="41"/>
      <c r="H126" s="41"/>
      <c r="I126" s="236"/>
      <c r="J126" s="41"/>
      <c r="K126" s="41"/>
      <c r="L126" s="45"/>
      <c r="M126" s="237"/>
      <c r="N126" s="238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133</v>
      </c>
      <c r="AU126" s="18" t="s">
        <v>85</v>
      </c>
    </row>
    <row r="127" s="13" customFormat="1">
      <c r="A127" s="13"/>
      <c r="B127" s="239"/>
      <c r="C127" s="240"/>
      <c r="D127" s="234" t="s">
        <v>135</v>
      </c>
      <c r="E127" s="241" t="s">
        <v>1</v>
      </c>
      <c r="F127" s="242" t="s">
        <v>517</v>
      </c>
      <c r="G127" s="240"/>
      <c r="H127" s="241" t="s">
        <v>1</v>
      </c>
      <c r="I127" s="243"/>
      <c r="J127" s="240"/>
      <c r="K127" s="240"/>
      <c r="L127" s="244"/>
      <c r="M127" s="245"/>
      <c r="N127" s="246"/>
      <c r="O127" s="246"/>
      <c r="P127" s="246"/>
      <c r="Q127" s="246"/>
      <c r="R127" s="246"/>
      <c r="S127" s="246"/>
      <c r="T127" s="24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8" t="s">
        <v>135</v>
      </c>
      <c r="AU127" s="248" t="s">
        <v>85</v>
      </c>
      <c r="AV127" s="13" t="s">
        <v>83</v>
      </c>
      <c r="AW127" s="13" t="s">
        <v>31</v>
      </c>
      <c r="AX127" s="13" t="s">
        <v>75</v>
      </c>
      <c r="AY127" s="248" t="s">
        <v>125</v>
      </c>
    </row>
    <row r="128" s="14" customFormat="1">
      <c r="A128" s="14"/>
      <c r="B128" s="249"/>
      <c r="C128" s="250"/>
      <c r="D128" s="234" t="s">
        <v>135</v>
      </c>
      <c r="E128" s="251" t="s">
        <v>1</v>
      </c>
      <c r="F128" s="252" t="s">
        <v>518</v>
      </c>
      <c r="G128" s="250"/>
      <c r="H128" s="253">
        <v>2.3999999999999999</v>
      </c>
      <c r="I128" s="254"/>
      <c r="J128" s="250"/>
      <c r="K128" s="250"/>
      <c r="L128" s="255"/>
      <c r="M128" s="256"/>
      <c r="N128" s="257"/>
      <c r="O128" s="257"/>
      <c r="P128" s="257"/>
      <c r="Q128" s="257"/>
      <c r="R128" s="257"/>
      <c r="S128" s="257"/>
      <c r="T128" s="25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9" t="s">
        <v>135</v>
      </c>
      <c r="AU128" s="259" t="s">
        <v>85</v>
      </c>
      <c r="AV128" s="14" t="s">
        <v>85</v>
      </c>
      <c r="AW128" s="14" t="s">
        <v>31</v>
      </c>
      <c r="AX128" s="14" t="s">
        <v>83</v>
      </c>
      <c r="AY128" s="259" t="s">
        <v>125</v>
      </c>
    </row>
    <row r="129" s="12" customFormat="1" ht="22.8" customHeight="1">
      <c r="A129" s="12"/>
      <c r="B129" s="204"/>
      <c r="C129" s="205"/>
      <c r="D129" s="206" t="s">
        <v>74</v>
      </c>
      <c r="E129" s="218" t="s">
        <v>197</v>
      </c>
      <c r="F129" s="218" t="s">
        <v>410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SUM(P130:P147)</f>
        <v>0</v>
      </c>
      <c r="Q129" s="212"/>
      <c r="R129" s="213">
        <f>SUM(R130:R147)</f>
        <v>11.89829454</v>
      </c>
      <c r="S129" s="212"/>
      <c r="T129" s="214">
        <f>SUM(T130:T147)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83</v>
      </c>
      <c r="AT129" s="216" t="s">
        <v>74</v>
      </c>
      <c r="AU129" s="216" t="s">
        <v>83</v>
      </c>
      <c r="AY129" s="215" t="s">
        <v>125</v>
      </c>
      <c r="BK129" s="217">
        <f>SUM(BK130:BK147)</f>
        <v>0</v>
      </c>
    </row>
    <row r="130" s="2" customFormat="1" ht="16.5" customHeight="1">
      <c r="A130" s="39"/>
      <c r="B130" s="40"/>
      <c r="C130" s="220" t="s">
        <v>85</v>
      </c>
      <c r="D130" s="220" t="s">
        <v>127</v>
      </c>
      <c r="E130" s="221" t="s">
        <v>519</v>
      </c>
      <c r="F130" s="222" t="s">
        <v>520</v>
      </c>
      <c r="G130" s="223" t="s">
        <v>130</v>
      </c>
      <c r="H130" s="224">
        <v>53.526000000000003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40</v>
      </c>
      <c r="O130" s="92"/>
      <c r="P130" s="230">
        <f>O130*H130</f>
        <v>0</v>
      </c>
      <c r="Q130" s="230">
        <v>0.09153</v>
      </c>
      <c r="R130" s="230">
        <f>Q130*H130</f>
        <v>4.8992347800000005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131</v>
      </c>
      <c r="AT130" s="232" t="s">
        <v>127</v>
      </c>
      <c r="AU130" s="232" t="s">
        <v>85</v>
      </c>
      <c r="AY130" s="18" t="s">
        <v>125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83</v>
      </c>
      <c r="BK130" s="233">
        <f>ROUND(I130*H130,2)</f>
        <v>0</v>
      </c>
      <c r="BL130" s="18" t="s">
        <v>131</v>
      </c>
      <c r="BM130" s="232" t="s">
        <v>521</v>
      </c>
    </row>
    <row r="131" s="2" customFormat="1">
      <c r="A131" s="39"/>
      <c r="B131" s="40"/>
      <c r="C131" s="41"/>
      <c r="D131" s="234" t="s">
        <v>133</v>
      </c>
      <c r="E131" s="41"/>
      <c r="F131" s="235" t="s">
        <v>522</v>
      </c>
      <c r="G131" s="41"/>
      <c r="H131" s="41"/>
      <c r="I131" s="236"/>
      <c r="J131" s="41"/>
      <c r="K131" s="41"/>
      <c r="L131" s="45"/>
      <c r="M131" s="237"/>
      <c r="N131" s="238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133</v>
      </c>
      <c r="AU131" s="18" t="s">
        <v>85</v>
      </c>
    </row>
    <row r="132" s="13" customFormat="1">
      <c r="A132" s="13"/>
      <c r="B132" s="239"/>
      <c r="C132" s="240"/>
      <c r="D132" s="234" t="s">
        <v>135</v>
      </c>
      <c r="E132" s="241" t="s">
        <v>1</v>
      </c>
      <c r="F132" s="242" t="s">
        <v>523</v>
      </c>
      <c r="G132" s="240"/>
      <c r="H132" s="241" t="s">
        <v>1</v>
      </c>
      <c r="I132" s="243"/>
      <c r="J132" s="240"/>
      <c r="K132" s="240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135</v>
      </c>
      <c r="AU132" s="248" t="s">
        <v>85</v>
      </c>
      <c r="AV132" s="13" t="s">
        <v>83</v>
      </c>
      <c r="AW132" s="13" t="s">
        <v>31</v>
      </c>
      <c r="AX132" s="13" t="s">
        <v>75</v>
      </c>
      <c r="AY132" s="248" t="s">
        <v>125</v>
      </c>
    </row>
    <row r="133" s="14" customFormat="1">
      <c r="A133" s="14"/>
      <c r="B133" s="249"/>
      <c r="C133" s="250"/>
      <c r="D133" s="234" t="s">
        <v>135</v>
      </c>
      <c r="E133" s="251" t="s">
        <v>1</v>
      </c>
      <c r="F133" s="252" t="s">
        <v>524</v>
      </c>
      <c r="G133" s="250"/>
      <c r="H133" s="253">
        <v>47.526000000000003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135</v>
      </c>
      <c r="AU133" s="259" t="s">
        <v>85</v>
      </c>
      <c r="AV133" s="14" t="s">
        <v>85</v>
      </c>
      <c r="AW133" s="14" t="s">
        <v>31</v>
      </c>
      <c r="AX133" s="14" t="s">
        <v>75</v>
      </c>
      <c r="AY133" s="259" t="s">
        <v>125</v>
      </c>
    </row>
    <row r="134" s="14" customFormat="1">
      <c r="A134" s="14"/>
      <c r="B134" s="249"/>
      <c r="C134" s="250"/>
      <c r="D134" s="234" t="s">
        <v>135</v>
      </c>
      <c r="E134" s="251" t="s">
        <v>1</v>
      </c>
      <c r="F134" s="252" t="s">
        <v>525</v>
      </c>
      <c r="G134" s="250"/>
      <c r="H134" s="253">
        <v>41.343000000000004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135</v>
      </c>
      <c r="AU134" s="259" t="s">
        <v>85</v>
      </c>
      <c r="AV134" s="14" t="s">
        <v>85</v>
      </c>
      <c r="AW134" s="14" t="s">
        <v>31</v>
      </c>
      <c r="AX134" s="14" t="s">
        <v>75</v>
      </c>
      <c r="AY134" s="259" t="s">
        <v>125</v>
      </c>
    </row>
    <row r="135" s="14" customFormat="1">
      <c r="A135" s="14"/>
      <c r="B135" s="249"/>
      <c r="C135" s="250"/>
      <c r="D135" s="234" t="s">
        <v>135</v>
      </c>
      <c r="E135" s="251" t="s">
        <v>1</v>
      </c>
      <c r="F135" s="252" t="s">
        <v>526</v>
      </c>
      <c r="G135" s="250"/>
      <c r="H135" s="253">
        <v>17.821999999999999</v>
      </c>
      <c r="I135" s="254"/>
      <c r="J135" s="250"/>
      <c r="K135" s="250"/>
      <c r="L135" s="255"/>
      <c r="M135" s="256"/>
      <c r="N135" s="257"/>
      <c r="O135" s="257"/>
      <c r="P135" s="257"/>
      <c r="Q135" s="257"/>
      <c r="R135" s="257"/>
      <c r="S135" s="257"/>
      <c r="T135" s="25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9" t="s">
        <v>135</v>
      </c>
      <c r="AU135" s="259" t="s">
        <v>85</v>
      </c>
      <c r="AV135" s="14" t="s">
        <v>85</v>
      </c>
      <c r="AW135" s="14" t="s">
        <v>31</v>
      </c>
      <c r="AX135" s="14" t="s">
        <v>75</v>
      </c>
      <c r="AY135" s="259" t="s">
        <v>125</v>
      </c>
    </row>
    <row r="136" s="14" customFormat="1">
      <c r="A136" s="14"/>
      <c r="B136" s="249"/>
      <c r="C136" s="250"/>
      <c r="D136" s="234" t="s">
        <v>135</v>
      </c>
      <c r="E136" s="251" t="s">
        <v>1</v>
      </c>
      <c r="F136" s="252" t="s">
        <v>527</v>
      </c>
      <c r="G136" s="250"/>
      <c r="H136" s="253">
        <v>0.35999999999999999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135</v>
      </c>
      <c r="AU136" s="259" t="s">
        <v>85</v>
      </c>
      <c r="AV136" s="14" t="s">
        <v>85</v>
      </c>
      <c r="AW136" s="14" t="s">
        <v>31</v>
      </c>
      <c r="AX136" s="14" t="s">
        <v>75</v>
      </c>
      <c r="AY136" s="259" t="s">
        <v>125</v>
      </c>
    </row>
    <row r="137" s="15" customFormat="1">
      <c r="A137" s="15"/>
      <c r="B137" s="260"/>
      <c r="C137" s="261"/>
      <c r="D137" s="234" t="s">
        <v>135</v>
      </c>
      <c r="E137" s="262" t="s">
        <v>1</v>
      </c>
      <c r="F137" s="263" t="s">
        <v>163</v>
      </c>
      <c r="G137" s="261"/>
      <c r="H137" s="264">
        <v>107.051</v>
      </c>
      <c r="I137" s="265"/>
      <c r="J137" s="261"/>
      <c r="K137" s="261"/>
      <c r="L137" s="266"/>
      <c r="M137" s="267"/>
      <c r="N137" s="268"/>
      <c r="O137" s="268"/>
      <c r="P137" s="268"/>
      <c r="Q137" s="268"/>
      <c r="R137" s="268"/>
      <c r="S137" s="268"/>
      <c r="T137" s="26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0" t="s">
        <v>135</v>
      </c>
      <c r="AU137" s="270" t="s">
        <v>85</v>
      </c>
      <c r="AV137" s="15" t="s">
        <v>89</v>
      </c>
      <c r="AW137" s="15" t="s">
        <v>31</v>
      </c>
      <c r="AX137" s="15" t="s">
        <v>75</v>
      </c>
      <c r="AY137" s="270" t="s">
        <v>125</v>
      </c>
    </row>
    <row r="138" s="14" customFormat="1">
      <c r="A138" s="14"/>
      <c r="B138" s="249"/>
      <c r="C138" s="250"/>
      <c r="D138" s="234" t="s">
        <v>135</v>
      </c>
      <c r="E138" s="251" t="s">
        <v>1</v>
      </c>
      <c r="F138" s="252" t="s">
        <v>528</v>
      </c>
      <c r="G138" s="250"/>
      <c r="H138" s="253">
        <v>53.526000000000003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135</v>
      </c>
      <c r="AU138" s="259" t="s">
        <v>85</v>
      </c>
      <c r="AV138" s="14" t="s">
        <v>85</v>
      </c>
      <c r="AW138" s="14" t="s">
        <v>31</v>
      </c>
      <c r="AX138" s="14" t="s">
        <v>83</v>
      </c>
      <c r="AY138" s="259" t="s">
        <v>125</v>
      </c>
    </row>
    <row r="139" s="2" customFormat="1" ht="21.75" customHeight="1">
      <c r="A139" s="39"/>
      <c r="B139" s="40"/>
      <c r="C139" s="220" t="s">
        <v>89</v>
      </c>
      <c r="D139" s="220" t="s">
        <v>127</v>
      </c>
      <c r="E139" s="221" t="s">
        <v>529</v>
      </c>
      <c r="F139" s="222" t="s">
        <v>530</v>
      </c>
      <c r="G139" s="223" t="s">
        <v>130</v>
      </c>
      <c r="H139" s="224">
        <v>53.526000000000003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40</v>
      </c>
      <c r="O139" s="92"/>
      <c r="P139" s="230">
        <f>O139*H139</f>
        <v>0</v>
      </c>
      <c r="Q139" s="230">
        <v>0.13075999999999999</v>
      </c>
      <c r="R139" s="230">
        <f>Q139*H139</f>
        <v>6.9990597599999997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131</v>
      </c>
      <c r="AT139" s="232" t="s">
        <v>127</v>
      </c>
      <c r="AU139" s="232" t="s">
        <v>85</v>
      </c>
      <c r="AY139" s="18" t="s">
        <v>125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83</v>
      </c>
      <c r="BK139" s="233">
        <f>ROUND(I139*H139,2)</f>
        <v>0</v>
      </c>
      <c r="BL139" s="18" t="s">
        <v>131</v>
      </c>
      <c r="BM139" s="232" t="s">
        <v>531</v>
      </c>
    </row>
    <row r="140" s="2" customFormat="1">
      <c r="A140" s="39"/>
      <c r="B140" s="40"/>
      <c r="C140" s="41"/>
      <c r="D140" s="234" t="s">
        <v>133</v>
      </c>
      <c r="E140" s="41"/>
      <c r="F140" s="235" t="s">
        <v>532</v>
      </c>
      <c r="G140" s="41"/>
      <c r="H140" s="41"/>
      <c r="I140" s="236"/>
      <c r="J140" s="41"/>
      <c r="K140" s="41"/>
      <c r="L140" s="45"/>
      <c r="M140" s="237"/>
      <c r="N140" s="238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133</v>
      </c>
      <c r="AU140" s="18" t="s">
        <v>85</v>
      </c>
    </row>
    <row r="141" s="13" customFormat="1">
      <c r="A141" s="13"/>
      <c r="B141" s="239"/>
      <c r="C141" s="240"/>
      <c r="D141" s="234" t="s">
        <v>135</v>
      </c>
      <c r="E141" s="241" t="s">
        <v>1</v>
      </c>
      <c r="F141" s="242" t="s">
        <v>523</v>
      </c>
      <c r="G141" s="240"/>
      <c r="H141" s="241" t="s">
        <v>1</v>
      </c>
      <c r="I141" s="243"/>
      <c r="J141" s="240"/>
      <c r="K141" s="240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135</v>
      </c>
      <c r="AU141" s="248" t="s">
        <v>85</v>
      </c>
      <c r="AV141" s="13" t="s">
        <v>83</v>
      </c>
      <c r="AW141" s="13" t="s">
        <v>31</v>
      </c>
      <c r="AX141" s="13" t="s">
        <v>75</v>
      </c>
      <c r="AY141" s="248" t="s">
        <v>125</v>
      </c>
    </row>
    <row r="142" s="14" customFormat="1">
      <c r="A142" s="14"/>
      <c r="B142" s="249"/>
      <c r="C142" s="250"/>
      <c r="D142" s="234" t="s">
        <v>135</v>
      </c>
      <c r="E142" s="251" t="s">
        <v>1</v>
      </c>
      <c r="F142" s="252" t="s">
        <v>524</v>
      </c>
      <c r="G142" s="250"/>
      <c r="H142" s="253">
        <v>47.526000000000003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135</v>
      </c>
      <c r="AU142" s="259" t="s">
        <v>85</v>
      </c>
      <c r="AV142" s="14" t="s">
        <v>85</v>
      </c>
      <c r="AW142" s="14" t="s">
        <v>31</v>
      </c>
      <c r="AX142" s="14" t="s">
        <v>75</v>
      </c>
      <c r="AY142" s="259" t="s">
        <v>125</v>
      </c>
    </row>
    <row r="143" s="14" customFormat="1">
      <c r="A143" s="14"/>
      <c r="B143" s="249"/>
      <c r="C143" s="250"/>
      <c r="D143" s="234" t="s">
        <v>135</v>
      </c>
      <c r="E143" s="251" t="s">
        <v>1</v>
      </c>
      <c r="F143" s="252" t="s">
        <v>525</v>
      </c>
      <c r="G143" s="250"/>
      <c r="H143" s="253">
        <v>41.343000000000004</v>
      </c>
      <c r="I143" s="254"/>
      <c r="J143" s="250"/>
      <c r="K143" s="250"/>
      <c r="L143" s="255"/>
      <c r="M143" s="256"/>
      <c r="N143" s="257"/>
      <c r="O143" s="257"/>
      <c r="P143" s="257"/>
      <c r="Q143" s="257"/>
      <c r="R143" s="257"/>
      <c r="S143" s="257"/>
      <c r="T143" s="25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9" t="s">
        <v>135</v>
      </c>
      <c r="AU143" s="259" t="s">
        <v>85</v>
      </c>
      <c r="AV143" s="14" t="s">
        <v>85</v>
      </c>
      <c r="AW143" s="14" t="s">
        <v>31</v>
      </c>
      <c r="AX143" s="14" t="s">
        <v>75</v>
      </c>
      <c r="AY143" s="259" t="s">
        <v>125</v>
      </c>
    </row>
    <row r="144" s="14" customFormat="1">
      <c r="A144" s="14"/>
      <c r="B144" s="249"/>
      <c r="C144" s="250"/>
      <c r="D144" s="234" t="s">
        <v>135</v>
      </c>
      <c r="E144" s="251" t="s">
        <v>1</v>
      </c>
      <c r="F144" s="252" t="s">
        <v>526</v>
      </c>
      <c r="G144" s="250"/>
      <c r="H144" s="253">
        <v>17.821999999999999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135</v>
      </c>
      <c r="AU144" s="259" t="s">
        <v>85</v>
      </c>
      <c r="AV144" s="14" t="s">
        <v>85</v>
      </c>
      <c r="AW144" s="14" t="s">
        <v>31</v>
      </c>
      <c r="AX144" s="14" t="s">
        <v>75</v>
      </c>
      <c r="AY144" s="259" t="s">
        <v>125</v>
      </c>
    </row>
    <row r="145" s="14" customFormat="1">
      <c r="A145" s="14"/>
      <c r="B145" s="249"/>
      <c r="C145" s="250"/>
      <c r="D145" s="234" t="s">
        <v>135</v>
      </c>
      <c r="E145" s="251" t="s">
        <v>1</v>
      </c>
      <c r="F145" s="252" t="s">
        <v>527</v>
      </c>
      <c r="G145" s="250"/>
      <c r="H145" s="253">
        <v>0.35999999999999999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135</v>
      </c>
      <c r="AU145" s="259" t="s">
        <v>85</v>
      </c>
      <c r="AV145" s="14" t="s">
        <v>85</v>
      </c>
      <c r="AW145" s="14" t="s">
        <v>31</v>
      </c>
      <c r="AX145" s="14" t="s">
        <v>75</v>
      </c>
      <c r="AY145" s="259" t="s">
        <v>125</v>
      </c>
    </row>
    <row r="146" s="15" customFormat="1">
      <c r="A146" s="15"/>
      <c r="B146" s="260"/>
      <c r="C146" s="261"/>
      <c r="D146" s="234" t="s">
        <v>135</v>
      </c>
      <c r="E146" s="262" t="s">
        <v>1</v>
      </c>
      <c r="F146" s="263" t="s">
        <v>163</v>
      </c>
      <c r="G146" s="261"/>
      <c r="H146" s="264">
        <v>107.051</v>
      </c>
      <c r="I146" s="265"/>
      <c r="J146" s="261"/>
      <c r="K146" s="261"/>
      <c r="L146" s="266"/>
      <c r="M146" s="267"/>
      <c r="N146" s="268"/>
      <c r="O146" s="268"/>
      <c r="P146" s="268"/>
      <c r="Q146" s="268"/>
      <c r="R146" s="268"/>
      <c r="S146" s="268"/>
      <c r="T146" s="26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0" t="s">
        <v>135</v>
      </c>
      <c r="AU146" s="270" t="s">
        <v>85</v>
      </c>
      <c r="AV146" s="15" t="s">
        <v>89</v>
      </c>
      <c r="AW146" s="15" t="s">
        <v>31</v>
      </c>
      <c r="AX146" s="15" t="s">
        <v>75</v>
      </c>
      <c r="AY146" s="270" t="s">
        <v>125</v>
      </c>
    </row>
    <row r="147" s="14" customFormat="1">
      <c r="A147" s="14"/>
      <c r="B147" s="249"/>
      <c r="C147" s="250"/>
      <c r="D147" s="234" t="s">
        <v>135</v>
      </c>
      <c r="E147" s="251" t="s">
        <v>1</v>
      </c>
      <c r="F147" s="252" t="s">
        <v>528</v>
      </c>
      <c r="G147" s="250"/>
      <c r="H147" s="253">
        <v>53.526000000000003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135</v>
      </c>
      <c r="AU147" s="259" t="s">
        <v>85</v>
      </c>
      <c r="AV147" s="14" t="s">
        <v>85</v>
      </c>
      <c r="AW147" s="14" t="s">
        <v>31</v>
      </c>
      <c r="AX147" s="14" t="s">
        <v>83</v>
      </c>
      <c r="AY147" s="259" t="s">
        <v>125</v>
      </c>
    </row>
    <row r="148" s="12" customFormat="1" ht="22.8" customHeight="1">
      <c r="A148" s="12"/>
      <c r="B148" s="204"/>
      <c r="C148" s="205"/>
      <c r="D148" s="206" t="s">
        <v>74</v>
      </c>
      <c r="E148" s="218" t="s">
        <v>240</v>
      </c>
      <c r="F148" s="218" t="s">
        <v>422</v>
      </c>
      <c r="G148" s="205"/>
      <c r="H148" s="205"/>
      <c r="I148" s="208"/>
      <c r="J148" s="219">
        <f>BK148</f>
        <v>0</v>
      </c>
      <c r="K148" s="205"/>
      <c r="L148" s="210"/>
      <c r="M148" s="211"/>
      <c r="N148" s="212"/>
      <c r="O148" s="212"/>
      <c r="P148" s="213">
        <f>SUM(P149:P195)</f>
        <v>0</v>
      </c>
      <c r="Q148" s="212"/>
      <c r="R148" s="213">
        <f>SUM(R149:R195)</f>
        <v>0.0093840000000000017</v>
      </c>
      <c r="S148" s="212"/>
      <c r="T148" s="214">
        <f>SUM(T149:T195)</f>
        <v>4.420566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5" t="s">
        <v>83</v>
      </c>
      <c r="AT148" s="216" t="s">
        <v>74</v>
      </c>
      <c r="AU148" s="216" t="s">
        <v>83</v>
      </c>
      <c r="AY148" s="215" t="s">
        <v>125</v>
      </c>
      <c r="BK148" s="217">
        <f>SUM(BK149:BK195)</f>
        <v>0</v>
      </c>
    </row>
    <row r="149" s="2" customFormat="1" ht="16.5" customHeight="1">
      <c r="A149" s="39"/>
      <c r="B149" s="40"/>
      <c r="C149" s="220" t="s">
        <v>131</v>
      </c>
      <c r="D149" s="220" t="s">
        <v>127</v>
      </c>
      <c r="E149" s="221" t="s">
        <v>533</v>
      </c>
      <c r="F149" s="222" t="s">
        <v>534</v>
      </c>
      <c r="G149" s="223" t="s">
        <v>391</v>
      </c>
      <c r="H149" s="224">
        <v>55.200000000000003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40</v>
      </c>
      <c r="O149" s="92"/>
      <c r="P149" s="230">
        <f>O149*H149</f>
        <v>0</v>
      </c>
      <c r="Q149" s="230">
        <v>0.00017000000000000001</v>
      </c>
      <c r="R149" s="230">
        <f>Q149*H149</f>
        <v>0.0093840000000000017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131</v>
      </c>
      <c r="AT149" s="232" t="s">
        <v>127</v>
      </c>
      <c r="AU149" s="232" t="s">
        <v>85</v>
      </c>
      <c r="AY149" s="18" t="s">
        <v>125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83</v>
      </c>
      <c r="BK149" s="233">
        <f>ROUND(I149*H149,2)</f>
        <v>0</v>
      </c>
      <c r="BL149" s="18" t="s">
        <v>131</v>
      </c>
      <c r="BM149" s="232" t="s">
        <v>535</v>
      </c>
    </row>
    <row r="150" s="2" customFormat="1">
      <c r="A150" s="39"/>
      <c r="B150" s="40"/>
      <c r="C150" s="41"/>
      <c r="D150" s="234" t="s">
        <v>133</v>
      </c>
      <c r="E150" s="41"/>
      <c r="F150" s="235" t="s">
        <v>536</v>
      </c>
      <c r="G150" s="41"/>
      <c r="H150" s="41"/>
      <c r="I150" s="236"/>
      <c r="J150" s="41"/>
      <c r="K150" s="41"/>
      <c r="L150" s="45"/>
      <c r="M150" s="237"/>
      <c r="N150" s="238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133</v>
      </c>
      <c r="AU150" s="18" t="s">
        <v>85</v>
      </c>
    </row>
    <row r="151" s="13" customFormat="1">
      <c r="A151" s="13"/>
      <c r="B151" s="239"/>
      <c r="C151" s="240"/>
      <c r="D151" s="234" t="s">
        <v>135</v>
      </c>
      <c r="E151" s="241" t="s">
        <v>1</v>
      </c>
      <c r="F151" s="242" t="s">
        <v>537</v>
      </c>
      <c r="G151" s="240"/>
      <c r="H151" s="241" t="s">
        <v>1</v>
      </c>
      <c r="I151" s="243"/>
      <c r="J151" s="240"/>
      <c r="K151" s="240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135</v>
      </c>
      <c r="AU151" s="248" t="s">
        <v>85</v>
      </c>
      <c r="AV151" s="13" t="s">
        <v>83</v>
      </c>
      <c r="AW151" s="13" t="s">
        <v>31</v>
      </c>
      <c r="AX151" s="13" t="s">
        <v>75</v>
      </c>
      <c r="AY151" s="248" t="s">
        <v>125</v>
      </c>
    </row>
    <row r="152" s="13" customFormat="1">
      <c r="A152" s="13"/>
      <c r="B152" s="239"/>
      <c r="C152" s="240"/>
      <c r="D152" s="234" t="s">
        <v>135</v>
      </c>
      <c r="E152" s="241" t="s">
        <v>1</v>
      </c>
      <c r="F152" s="242" t="s">
        <v>538</v>
      </c>
      <c r="G152" s="240"/>
      <c r="H152" s="241" t="s">
        <v>1</v>
      </c>
      <c r="I152" s="243"/>
      <c r="J152" s="240"/>
      <c r="K152" s="240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135</v>
      </c>
      <c r="AU152" s="248" t="s">
        <v>85</v>
      </c>
      <c r="AV152" s="13" t="s">
        <v>83</v>
      </c>
      <c r="AW152" s="13" t="s">
        <v>31</v>
      </c>
      <c r="AX152" s="13" t="s">
        <v>75</v>
      </c>
      <c r="AY152" s="248" t="s">
        <v>125</v>
      </c>
    </row>
    <row r="153" s="14" customFormat="1">
      <c r="A153" s="14"/>
      <c r="B153" s="249"/>
      <c r="C153" s="250"/>
      <c r="D153" s="234" t="s">
        <v>135</v>
      </c>
      <c r="E153" s="251" t="s">
        <v>1</v>
      </c>
      <c r="F153" s="252" t="s">
        <v>539</v>
      </c>
      <c r="G153" s="250"/>
      <c r="H153" s="253">
        <v>55.200000000000003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9" t="s">
        <v>135</v>
      </c>
      <c r="AU153" s="259" t="s">
        <v>85</v>
      </c>
      <c r="AV153" s="14" t="s">
        <v>85</v>
      </c>
      <c r="AW153" s="14" t="s">
        <v>31</v>
      </c>
      <c r="AX153" s="14" t="s">
        <v>83</v>
      </c>
      <c r="AY153" s="259" t="s">
        <v>125</v>
      </c>
    </row>
    <row r="154" s="2" customFormat="1" ht="16.5" customHeight="1">
      <c r="A154" s="39"/>
      <c r="B154" s="40"/>
      <c r="C154" s="220" t="s">
        <v>190</v>
      </c>
      <c r="D154" s="220" t="s">
        <v>127</v>
      </c>
      <c r="E154" s="221" t="s">
        <v>441</v>
      </c>
      <c r="F154" s="222" t="s">
        <v>442</v>
      </c>
      <c r="G154" s="223" t="s">
        <v>130</v>
      </c>
      <c r="H154" s="224">
        <v>566.36199999999997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40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131</v>
      </c>
      <c r="AT154" s="232" t="s">
        <v>127</v>
      </c>
      <c r="AU154" s="232" t="s">
        <v>85</v>
      </c>
      <c r="AY154" s="18" t="s">
        <v>125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83</v>
      </c>
      <c r="BK154" s="233">
        <f>ROUND(I154*H154,2)</f>
        <v>0</v>
      </c>
      <c r="BL154" s="18" t="s">
        <v>131</v>
      </c>
      <c r="BM154" s="232" t="s">
        <v>540</v>
      </c>
    </row>
    <row r="155" s="2" customFormat="1">
      <c r="A155" s="39"/>
      <c r="B155" s="40"/>
      <c r="C155" s="41"/>
      <c r="D155" s="234" t="s">
        <v>133</v>
      </c>
      <c r="E155" s="41"/>
      <c r="F155" s="235" t="s">
        <v>444</v>
      </c>
      <c r="G155" s="41"/>
      <c r="H155" s="41"/>
      <c r="I155" s="236"/>
      <c r="J155" s="41"/>
      <c r="K155" s="41"/>
      <c r="L155" s="45"/>
      <c r="M155" s="237"/>
      <c r="N155" s="238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133</v>
      </c>
      <c r="AU155" s="18" t="s">
        <v>85</v>
      </c>
    </row>
    <row r="156" s="13" customFormat="1">
      <c r="A156" s="13"/>
      <c r="B156" s="239"/>
      <c r="C156" s="240"/>
      <c r="D156" s="234" t="s">
        <v>135</v>
      </c>
      <c r="E156" s="241" t="s">
        <v>1</v>
      </c>
      <c r="F156" s="242" t="s">
        <v>541</v>
      </c>
      <c r="G156" s="240"/>
      <c r="H156" s="241" t="s">
        <v>1</v>
      </c>
      <c r="I156" s="243"/>
      <c r="J156" s="240"/>
      <c r="K156" s="240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135</v>
      </c>
      <c r="AU156" s="248" t="s">
        <v>85</v>
      </c>
      <c r="AV156" s="13" t="s">
        <v>83</v>
      </c>
      <c r="AW156" s="13" t="s">
        <v>31</v>
      </c>
      <c r="AX156" s="13" t="s">
        <v>75</v>
      </c>
      <c r="AY156" s="248" t="s">
        <v>125</v>
      </c>
    </row>
    <row r="157" s="14" customFormat="1">
      <c r="A157" s="14"/>
      <c r="B157" s="249"/>
      <c r="C157" s="250"/>
      <c r="D157" s="234" t="s">
        <v>135</v>
      </c>
      <c r="E157" s="251" t="s">
        <v>1</v>
      </c>
      <c r="F157" s="252" t="s">
        <v>542</v>
      </c>
      <c r="G157" s="250"/>
      <c r="H157" s="253">
        <v>237.63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135</v>
      </c>
      <c r="AU157" s="259" t="s">
        <v>85</v>
      </c>
      <c r="AV157" s="14" t="s">
        <v>85</v>
      </c>
      <c r="AW157" s="14" t="s">
        <v>31</v>
      </c>
      <c r="AX157" s="14" t="s">
        <v>75</v>
      </c>
      <c r="AY157" s="259" t="s">
        <v>125</v>
      </c>
    </row>
    <row r="158" s="14" customFormat="1">
      <c r="A158" s="14"/>
      <c r="B158" s="249"/>
      <c r="C158" s="250"/>
      <c r="D158" s="234" t="s">
        <v>135</v>
      </c>
      <c r="E158" s="251" t="s">
        <v>1</v>
      </c>
      <c r="F158" s="252" t="s">
        <v>543</v>
      </c>
      <c r="G158" s="250"/>
      <c r="H158" s="253">
        <v>117.615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9" t="s">
        <v>135</v>
      </c>
      <c r="AU158" s="259" t="s">
        <v>85</v>
      </c>
      <c r="AV158" s="14" t="s">
        <v>85</v>
      </c>
      <c r="AW158" s="14" t="s">
        <v>31</v>
      </c>
      <c r="AX158" s="14" t="s">
        <v>75</v>
      </c>
      <c r="AY158" s="259" t="s">
        <v>125</v>
      </c>
    </row>
    <row r="159" s="14" customFormat="1">
      <c r="A159" s="14"/>
      <c r="B159" s="249"/>
      <c r="C159" s="250"/>
      <c r="D159" s="234" t="s">
        <v>135</v>
      </c>
      <c r="E159" s="251" t="s">
        <v>1</v>
      </c>
      <c r="F159" s="252" t="s">
        <v>544</v>
      </c>
      <c r="G159" s="250"/>
      <c r="H159" s="253">
        <v>209.31700000000001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135</v>
      </c>
      <c r="AU159" s="259" t="s">
        <v>85</v>
      </c>
      <c r="AV159" s="14" t="s">
        <v>85</v>
      </c>
      <c r="AW159" s="14" t="s">
        <v>31</v>
      </c>
      <c r="AX159" s="14" t="s">
        <v>75</v>
      </c>
      <c r="AY159" s="259" t="s">
        <v>125</v>
      </c>
    </row>
    <row r="160" s="14" customFormat="1">
      <c r="A160" s="14"/>
      <c r="B160" s="249"/>
      <c r="C160" s="250"/>
      <c r="D160" s="234" t="s">
        <v>135</v>
      </c>
      <c r="E160" s="251" t="s">
        <v>1</v>
      </c>
      <c r="F160" s="252" t="s">
        <v>545</v>
      </c>
      <c r="G160" s="250"/>
      <c r="H160" s="253">
        <v>1.8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135</v>
      </c>
      <c r="AU160" s="259" t="s">
        <v>85</v>
      </c>
      <c r="AV160" s="14" t="s">
        <v>85</v>
      </c>
      <c r="AW160" s="14" t="s">
        <v>31</v>
      </c>
      <c r="AX160" s="14" t="s">
        <v>75</v>
      </c>
      <c r="AY160" s="259" t="s">
        <v>125</v>
      </c>
    </row>
    <row r="161" s="16" customFormat="1">
      <c r="A161" s="16"/>
      <c r="B161" s="271"/>
      <c r="C161" s="272"/>
      <c r="D161" s="234" t="s">
        <v>135</v>
      </c>
      <c r="E161" s="273" t="s">
        <v>1</v>
      </c>
      <c r="F161" s="274" t="s">
        <v>172</v>
      </c>
      <c r="G161" s="272"/>
      <c r="H161" s="275">
        <v>566.36199999999997</v>
      </c>
      <c r="I161" s="276"/>
      <c r="J161" s="272"/>
      <c r="K161" s="272"/>
      <c r="L161" s="277"/>
      <c r="M161" s="278"/>
      <c r="N161" s="279"/>
      <c r="O161" s="279"/>
      <c r="P161" s="279"/>
      <c r="Q161" s="279"/>
      <c r="R161" s="279"/>
      <c r="S161" s="279"/>
      <c r="T161" s="280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81" t="s">
        <v>135</v>
      </c>
      <c r="AU161" s="281" t="s">
        <v>85</v>
      </c>
      <c r="AV161" s="16" t="s">
        <v>131</v>
      </c>
      <c r="AW161" s="16" t="s">
        <v>31</v>
      </c>
      <c r="AX161" s="16" t="s">
        <v>83</v>
      </c>
      <c r="AY161" s="281" t="s">
        <v>125</v>
      </c>
    </row>
    <row r="162" s="2" customFormat="1" ht="16.5" customHeight="1">
      <c r="A162" s="39"/>
      <c r="B162" s="40"/>
      <c r="C162" s="220" t="s">
        <v>197</v>
      </c>
      <c r="D162" s="220" t="s">
        <v>127</v>
      </c>
      <c r="E162" s="221" t="s">
        <v>448</v>
      </c>
      <c r="F162" s="222" t="s">
        <v>449</v>
      </c>
      <c r="G162" s="223" t="s">
        <v>130</v>
      </c>
      <c r="H162" s="224">
        <v>53.526000000000003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40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0.017999999999999999</v>
      </c>
      <c r="T162" s="231">
        <f>S162*H162</f>
        <v>0.96346799999999999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131</v>
      </c>
      <c r="AT162" s="232" t="s">
        <v>127</v>
      </c>
      <c r="AU162" s="232" t="s">
        <v>85</v>
      </c>
      <c r="AY162" s="18" t="s">
        <v>125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83</v>
      </c>
      <c r="BK162" s="233">
        <f>ROUND(I162*H162,2)</f>
        <v>0</v>
      </c>
      <c r="BL162" s="18" t="s">
        <v>131</v>
      </c>
      <c r="BM162" s="232" t="s">
        <v>546</v>
      </c>
    </row>
    <row r="163" s="2" customFormat="1">
      <c r="A163" s="39"/>
      <c r="B163" s="40"/>
      <c r="C163" s="41"/>
      <c r="D163" s="234" t="s">
        <v>133</v>
      </c>
      <c r="E163" s="41"/>
      <c r="F163" s="235" t="s">
        <v>451</v>
      </c>
      <c r="G163" s="41"/>
      <c r="H163" s="41"/>
      <c r="I163" s="236"/>
      <c r="J163" s="41"/>
      <c r="K163" s="41"/>
      <c r="L163" s="45"/>
      <c r="M163" s="237"/>
      <c r="N163" s="238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133</v>
      </c>
      <c r="AU163" s="18" t="s">
        <v>85</v>
      </c>
    </row>
    <row r="164" s="13" customFormat="1">
      <c r="A164" s="13"/>
      <c r="B164" s="239"/>
      <c r="C164" s="240"/>
      <c r="D164" s="234" t="s">
        <v>135</v>
      </c>
      <c r="E164" s="241" t="s">
        <v>1</v>
      </c>
      <c r="F164" s="242" t="s">
        <v>523</v>
      </c>
      <c r="G164" s="240"/>
      <c r="H164" s="241" t="s">
        <v>1</v>
      </c>
      <c r="I164" s="243"/>
      <c r="J164" s="240"/>
      <c r="K164" s="240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135</v>
      </c>
      <c r="AU164" s="248" t="s">
        <v>85</v>
      </c>
      <c r="AV164" s="13" t="s">
        <v>83</v>
      </c>
      <c r="AW164" s="13" t="s">
        <v>31</v>
      </c>
      <c r="AX164" s="13" t="s">
        <v>75</v>
      </c>
      <c r="AY164" s="248" t="s">
        <v>125</v>
      </c>
    </row>
    <row r="165" s="14" customFormat="1">
      <c r="A165" s="14"/>
      <c r="B165" s="249"/>
      <c r="C165" s="250"/>
      <c r="D165" s="234" t="s">
        <v>135</v>
      </c>
      <c r="E165" s="251" t="s">
        <v>1</v>
      </c>
      <c r="F165" s="252" t="s">
        <v>524</v>
      </c>
      <c r="G165" s="250"/>
      <c r="H165" s="253">
        <v>47.526000000000003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9" t="s">
        <v>135</v>
      </c>
      <c r="AU165" s="259" t="s">
        <v>85</v>
      </c>
      <c r="AV165" s="14" t="s">
        <v>85</v>
      </c>
      <c r="AW165" s="14" t="s">
        <v>31</v>
      </c>
      <c r="AX165" s="14" t="s">
        <v>75</v>
      </c>
      <c r="AY165" s="259" t="s">
        <v>125</v>
      </c>
    </row>
    <row r="166" s="14" customFormat="1">
      <c r="A166" s="14"/>
      <c r="B166" s="249"/>
      <c r="C166" s="250"/>
      <c r="D166" s="234" t="s">
        <v>135</v>
      </c>
      <c r="E166" s="251" t="s">
        <v>1</v>
      </c>
      <c r="F166" s="252" t="s">
        <v>525</v>
      </c>
      <c r="G166" s="250"/>
      <c r="H166" s="253">
        <v>41.343000000000004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135</v>
      </c>
      <c r="AU166" s="259" t="s">
        <v>85</v>
      </c>
      <c r="AV166" s="14" t="s">
        <v>85</v>
      </c>
      <c r="AW166" s="14" t="s">
        <v>31</v>
      </c>
      <c r="AX166" s="14" t="s">
        <v>75</v>
      </c>
      <c r="AY166" s="259" t="s">
        <v>125</v>
      </c>
    </row>
    <row r="167" s="14" customFormat="1">
      <c r="A167" s="14"/>
      <c r="B167" s="249"/>
      <c r="C167" s="250"/>
      <c r="D167" s="234" t="s">
        <v>135</v>
      </c>
      <c r="E167" s="251" t="s">
        <v>1</v>
      </c>
      <c r="F167" s="252" t="s">
        <v>526</v>
      </c>
      <c r="G167" s="250"/>
      <c r="H167" s="253">
        <v>17.821999999999999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135</v>
      </c>
      <c r="AU167" s="259" t="s">
        <v>85</v>
      </c>
      <c r="AV167" s="14" t="s">
        <v>85</v>
      </c>
      <c r="AW167" s="14" t="s">
        <v>31</v>
      </c>
      <c r="AX167" s="14" t="s">
        <v>75</v>
      </c>
      <c r="AY167" s="259" t="s">
        <v>125</v>
      </c>
    </row>
    <row r="168" s="14" customFormat="1">
      <c r="A168" s="14"/>
      <c r="B168" s="249"/>
      <c r="C168" s="250"/>
      <c r="D168" s="234" t="s">
        <v>135</v>
      </c>
      <c r="E168" s="251" t="s">
        <v>1</v>
      </c>
      <c r="F168" s="252" t="s">
        <v>527</v>
      </c>
      <c r="G168" s="250"/>
      <c r="H168" s="253">
        <v>0.35999999999999999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9" t="s">
        <v>135</v>
      </c>
      <c r="AU168" s="259" t="s">
        <v>85</v>
      </c>
      <c r="AV168" s="14" t="s">
        <v>85</v>
      </c>
      <c r="AW168" s="14" t="s">
        <v>31</v>
      </c>
      <c r="AX168" s="14" t="s">
        <v>75</v>
      </c>
      <c r="AY168" s="259" t="s">
        <v>125</v>
      </c>
    </row>
    <row r="169" s="15" customFormat="1">
      <c r="A169" s="15"/>
      <c r="B169" s="260"/>
      <c r="C169" s="261"/>
      <c r="D169" s="234" t="s">
        <v>135</v>
      </c>
      <c r="E169" s="262" t="s">
        <v>1</v>
      </c>
      <c r="F169" s="263" t="s">
        <v>163</v>
      </c>
      <c r="G169" s="261"/>
      <c r="H169" s="264">
        <v>107.051</v>
      </c>
      <c r="I169" s="265"/>
      <c r="J169" s="261"/>
      <c r="K169" s="261"/>
      <c r="L169" s="266"/>
      <c r="M169" s="267"/>
      <c r="N169" s="268"/>
      <c r="O169" s="268"/>
      <c r="P169" s="268"/>
      <c r="Q169" s="268"/>
      <c r="R169" s="268"/>
      <c r="S169" s="268"/>
      <c r="T169" s="26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0" t="s">
        <v>135</v>
      </c>
      <c r="AU169" s="270" t="s">
        <v>85</v>
      </c>
      <c r="AV169" s="15" t="s">
        <v>89</v>
      </c>
      <c r="AW169" s="15" t="s">
        <v>31</v>
      </c>
      <c r="AX169" s="15" t="s">
        <v>75</v>
      </c>
      <c r="AY169" s="270" t="s">
        <v>125</v>
      </c>
    </row>
    <row r="170" s="14" customFormat="1">
      <c r="A170" s="14"/>
      <c r="B170" s="249"/>
      <c r="C170" s="250"/>
      <c r="D170" s="234" t="s">
        <v>135</v>
      </c>
      <c r="E170" s="251" t="s">
        <v>1</v>
      </c>
      <c r="F170" s="252" t="s">
        <v>528</v>
      </c>
      <c r="G170" s="250"/>
      <c r="H170" s="253">
        <v>53.526000000000003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135</v>
      </c>
      <c r="AU170" s="259" t="s">
        <v>85</v>
      </c>
      <c r="AV170" s="14" t="s">
        <v>85</v>
      </c>
      <c r="AW170" s="14" t="s">
        <v>31</v>
      </c>
      <c r="AX170" s="14" t="s">
        <v>83</v>
      </c>
      <c r="AY170" s="259" t="s">
        <v>125</v>
      </c>
    </row>
    <row r="171" s="2" customFormat="1" ht="16.5" customHeight="1">
      <c r="A171" s="39"/>
      <c r="B171" s="40"/>
      <c r="C171" s="220" t="s">
        <v>202</v>
      </c>
      <c r="D171" s="220" t="s">
        <v>127</v>
      </c>
      <c r="E171" s="221" t="s">
        <v>547</v>
      </c>
      <c r="F171" s="222" t="s">
        <v>548</v>
      </c>
      <c r="G171" s="223" t="s">
        <v>130</v>
      </c>
      <c r="H171" s="224">
        <v>53.526000000000003</v>
      </c>
      <c r="I171" s="225"/>
      <c r="J171" s="226">
        <f>ROUND(I171*H171,2)</f>
        <v>0</v>
      </c>
      <c r="K171" s="227"/>
      <c r="L171" s="45"/>
      <c r="M171" s="228" t="s">
        <v>1</v>
      </c>
      <c r="N171" s="229" t="s">
        <v>40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0.023</v>
      </c>
      <c r="T171" s="231">
        <f>S171*H171</f>
        <v>1.231098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131</v>
      </c>
      <c r="AT171" s="232" t="s">
        <v>127</v>
      </c>
      <c r="AU171" s="232" t="s">
        <v>85</v>
      </c>
      <c r="AY171" s="18" t="s">
        <v>125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83</v>
      </c>
      <c r="BK171" s="233">
        <f>ROUND(I171*H171,2)</f>
        <v>0</v>
      </c>
      <c r="BL171" s="18" t="s">
        <v>131</v>
      </c>
      <c r="BM171" s="232" t="s">
        <v>549</v>
      </c>
    </row>
    <row r="172" s="2" customFormat="1">
      <c r="A172" s="39"/>
      <c r="B172" s="40"/>
      <c r="C172" s="41"/>
      <c r="D172" s="234" t="s">
        <v>133</v>
      </c>
      <c r="E172" s="41"/>
      <c r="F172" s="235" t="s">
        <v>550</v>
      </c>
      <c r="G172" s="41"/>
      <c r="H172" s="41"/>
      <c r="I172" s="236"/>
      <c r="J172" s="41"/>
      <c r="K172" s="41"/>
      <c r="L172" s="45"/>
      <c r="M172" s="237"/>
      <c r="N172" s="238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133</v>
      </c>
      <c r="AU172" s="18" t="s">
        <v>85</v>
      </c>
    </row>
    <row r="173" s="13" customFormat="1">
      <c r="A173" s="13"/>
      <c r="B173" s="239"/>
      <c r="C173" s="240"/>
      <c r="D173" s="234" t="s">
        <v>135</v>
      </c>
      <c r="E173" s="241" t="s">
        <v>1</v>
      </c>
      <c r="F173" s="242" t="s">
        <v>523</v>
      </c>
      <c r="G173" s="240"/>
      <c r="H173" s="241" t="s">
        <v>1</v>
      </c>
      <c r="I173" s="243"/>
      <c r="J173" s="240"/>
      <c r="K173" s="240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135</v>
      </c>
      <c r="AU173" s="248" t="s">
        <v>85</v>
      </c>
      <c r="AV173" s="13" t="s">
        <v>83</v>
      </c>
      <c r="AW173" s="13" t="s">
        <v>31</v>
      </c>
      <c r="AX173" s="13" t="s">
        <v>75</v>
      </c>
      <c r="AY173" s="248" t="s">
        <v>125</v>
      </c>
    </row>
    <row r="174" s="14" customFormat="1">
      <c r="A174" s="14"/>
      <c r="B174" s="249"/>
      <c r="C174" s="250"/>
      <c r="D174" s="234" t="s">
        <v>135</v>
      </c>
      <c r="E174" s="251" t="s">
        <v>1</v>
      </c>
      <c r="F174" s="252" t="s">
        <v>524</v>
      </c>
      <c r="G174" s="250"/>
      <c r="H174" s="253">
        <v>47.526000000000003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135</v>
      </c>
      <c r="AU174" s="259" t="s">
        <v>85</v>
      </c>
      <c r="AV174" s="14" t="s">
        <v>85</v>
      </c>
      <c r="AW174" s="14" t="s">
        <v>31</v>
      </c>
      <c r="AX174" s="14" t="s">
        <v>75</v>
      </c>
      <c r="AY174" s="259" t="s">
        <v>125</v>
      </c>
    </row>
    <row r="175" s="14" customFormat="1">
      <c r="A175" s="14"/>
      <c r="B175" s="249"/>
      <c r="C175" s="250"/>
      <c r="D175" s="234" t="s">
        <v>135</v>
      </c>
      <c r="E175" s="251" t="s">
        <v>1</v>
      </c>
      <c r="F175" s="252" t="s">
        <v>525</v>
      </c>
      <c r="G175" s="250"/>
      <c r="H175" s="253">
        <v>41.343000000000004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9" t="s">
        <v>135</v>
      </c>
      <c r="AU175" s="259" t="s">
        <v>85</v>
      </c>
      <c r="AV175" s="14" t="s">
        <v>85</v>
      </c>
      <c r="AW175" s="14" t="s">
        <v>31</v>
      </c>
      <c r="AX175" s="14" t="s">
        <v>75</v>
      </c>
      <c r="AY175" s="259" t="s">
        <v>125</v>
      </c>
    </row>
    <row r="176" s="14" customFormat="1">
      <c r="A176" s="14"/>
      <c r="B176" s="249"/>
      <c r="C176" s="250"/>
      <c r="D176" s="234" t="s">
        <v>135</v>
      </c>
      <c r="E176" s="251" t="s">
        <v>1</v>
      </c>
      <c r="F176" s="252" t="s">
        <v>526</v>
      </c>
      <c r="G176" s="250"/>
      <c r="H176" s="253">
        <v>17.821999999999999</v>
      </c>
      <c r="I176" s="254"/>
      <c r="J176" s="250"/>
      <c r="K176" s="250"/>
      <c r="L176" s="255"/>
      <c r="M176" s="256"/>
      <c r="N176" s="257"/>
      <c r="O176" s="257"/>
      <c r="P176" s="257"/>
      <c r="Q176" s="257"/>
      <c r="R176" s="257"/>
      <c r="S176" s="257"/>
      <c r="T176" s="25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9" t="s">
        <v>135</v>
      </c>
      <c r="AU176" s="259" t="s">
        <v>85</v>
      </c>
      <c r="AV176" s="14" t="s">
        <v>85</v>
      </c>
      <c r="AW176" s="14" t="s">
        <v>31</v>
      </c>
      <c r="AX176" s="14" t="s">
        <v>75</v>
      </c>
      <c r="AY176" s="259" t="s">
        <v>125</v>
      </c>
    </row>
    <row r="177" s="14" customFormat="1">
      <c r="A177" s="14"/>
      <c r="B177" s="249"/>
      <c r="C177" s="250"/>
      <c r="D177" s="234" t="s">
        <v>135</v>
      </c>
      <c r="E177" s="251" t="s">
        <v>1</v>
      </c>
      <c r="F177" s="252" t="s">
        <v>527</v>
      </c>
      <c r="G177" s="250"/>
      <c r="H177" s="253">
        <v>0.35999999999999999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9" t="s">
        <v>135</v>
      </c>
      <c r="AU177" s="259" t="s">
        <v>85</v>
      </c>
      <c r="AV177" s="14" t="s">
        <v>85</v>
      </c>
      <c r="AW177" s="14" t="s">
        <v>31</v>
      </c>
      <c r="AX177" s="14" t="s">
        <v>75</v>
      </c>
      <c r="AY177" s="259" t="s">
        <v>125</v>
      </c>
    </row>
    <row r="178" s="15" customFormat="1">
      <c r="A178" s="15"/>
      <c r="B178" s="260"/>
      <c r="C178" s="261"/>
      <c r="D178" s="234" t="s">
        <v>135</v>
      </c>
      <c r="E178" s="262" t="s">
        <v>1</v>
      </c>
      <c r="F178" s="263" t="s">
        <v>163</v>
      </c>
      <c r="G178" s="261"/>
      <c r="H178" s="264">
        <v>107.051</v>
      </c>
      <c r="I178" s="265"/>
      <c r="J178" s="261"/>
      <c r="K178" s="261"/>
      <c r="L178" s="266"/>
      <c r="M178" s="267"/>
      <c r="N178" s="268"/>
      <c r="O178" s="268"/>
      <c r="P178" s="268"/>
      <c r="Q178" s="268"/>
      <c r="R178" s="268"/>
      <c r="S178" s="268"/>
      <c r="T178" s="269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0" t="s">
        <v>135</v>
      </c>
      <c r="AU178" s="270" t="s">
        <v>85</v>
      </c>
      <c r="AV178" s="15" t="s">
        <v>89</v>
      </c>
      <c r="AW178" s="15" t="s">
        <v>31</v>
      </c>
      <c r="AX178" s="15" t="s">
        <v>75</v>
      </c>
      <c r="AY178" s="270" t="s">
        <v>125</v>
      </c>
    </row>
    <row r="179" s="14" customFormat="1">
      <c r="A179" s="14"/>
      <c r="B179" s="249"/>
      <c r="C179" s="250"/>
      <c r="D179" s="234" t="s">
        <v>135</v>
      </c>
      <c r="E179" s="251" t="s">
        <v>1</v>
      </c>
      <c r="F179" s="252" t="s">
        <v>528</v>
      </c>
      <c r="G179" s="250"/>
      <c r="H179" s="253">
        <v>53.526000000000003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135</v>
      </c>
      <c r="AU179" s="259" t="s">
        <v>85</v>
      </c>
      <c r="AV179" s="14" t="s">
        <v>85</v>
      </c>
      <c r="AW179" s="14" t="s">
        <v>31</v>
      </c>
      <c r="AX179" s="14" t="s">
        <v>83</v>
      </c>
      <c r="AY179" s="259" t="s">
        <v>125</v>
      </c>
    </row>
    <row r="180" s="2" customFormat="1" ht="16.5" customHeight="1">
      <c r="A180" s="39"/>
      <c r="B180" s="40"/>
      <c r="C180" s="220" t="s">
        <v>208</v>
      </c>
      <c r="D180" s="220" t="s">
        <v>127</v>
      </c>
      <c r="E180" s="221" t="s">
        <v>551</v>
      </c>
      <c r="F180" s="222" t="s">
        <v>552</v>
      </c>
      <c r="G180" s="223" t="s">
        <v>391</v>
      </c>
      <c r="H180" s="224">
        <v>55.200000000000003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40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131</v>
      </c>
      <c r="AT180" s="232" t="s">
        <v>127</v>
      </c>
      <c r="AU180" s="232" t="s">
        <v>85</v>
      </c>
      <c r="AY180" s="18" t="s">
        <v>125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83</v>
      </c>
      <c r="BK180" s="233">
        <f>ROUND(I180*H180,2)</f>
        <v>0</v>
      </c>
      <c r="BL180" s="18" t="s">
        <v>131</v>
      </c>
      <c r="BM180" s="232" t="s">
        <v>553</v>
      </c>
    </row>
    <row r="181" s="2" customFormat="1">
      <c r="A181" s="39"/>
      <c r="B181" s="40"/>
      <c r="C181" s="41"/>
      <c r="D181" s="234" t="s">
        <v>133</v>
      </c>
      <c r="E181" s="41"/>
      <c r="F181" s="235" t="s">
        <v>552</v>
      </c>
      <c r="G181" s="41"/>
      <c r="H181" s="41"/>
      <c r="I181" s="236"/>
      <c r="J181" s="41"/>
      <c r="K181" s="41"/>
      <c r="L181" s="45"/>
      <c r="M181" s="237"/>
      <c r="N181" s="238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133</v>
      </c>
      <c r="AU181" s="18" t="s">
        <v>85</v>
      </c>
    </row>
    <row r="182" s="13" customFormat="1">
      <c r="A182" s="13"/>
      <c r="B182" s="239"/>
      <c r="C182" s="240"/>
      <c r="D182" s="234" t="s">
        <v>135</v>
      </c>
      <c r="E182" s="241" t="s">
        <v>1</v>
      </c>
      <c r="F182" s="242" t="s">
        <v>554</v>
      </c>
      <c r="G182" s="240"/>
      <c r="H182" s="241" t="s">
        <v>1</v>
      </c>
      <c r="I182" s="243"/>
      <c r="J182" s="240"/>
      <c r="K182" s="240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135</v>
      </c>
      <c r="AU182" s="248" t="s">
        <v>85</v>
      </c>
      <c r="AV182" s="13" t="s">
        <v>83</v>
      </c>
      <c r="AW182" s="13" t="s">
        <v>31</v>
      </c>
      <c r="AX182" s="13" t="s">
        <v>75</v>
      </c>
      <c r="AY182" s="248" t="s">
        <v>125</v>
      </c>
    </row>
    <row r="183" s="13" customFormat="1">
      <c r="A183" s="13"/>
      <c r="B183" s="239"/>
      <c r="C183" s="240"/>
      <c r="D183" s="234" t="s">
        <v>135</v>
      </c>
      <c r="E183" s="241" t="s">
        <v>1</v>
      </c>
      <c r="F183" s="242" t="s">
        <v>555</v>
      </c>
      <c r="G183" s="240"/>
      <c r="H183" s="241" t="s">
        <v>1</v>
      </c>
      <c r="I183" s="243"/>
      <c r="J183" s="240"/>
      <c r="K183" s="240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135</v>
      </c>
      <c r="AU183" s="248" t="s">
        <v>85</v>
      </c>
      <c r="AV183" s="13" t="s">
        <v>83</v>
      </c>
      <c r="AW183" s="13" t="s">
        <v>31</v>
      </c>
      <c r="AX183" s="13" t="s">
        <v>75</v>
      </c>
      <c r="AY183" s="248" t="s">
        <v>125</v>
      </c>
    </row>
    <row r="184" s="14" customFormat="1">
      <c r="A184" s="14"/>
      <c r="B184" s="249"/>
      <c r="C184" s="250"/>
      <c r="D184" s="234" t="s">
        <v>135</v>
      </c>
      <c r="E184" s="251" t="s">
        <v>1</v>
      </c>
      <c r="F184" s="252" t="s">
        <v>539</v>
      </c>
      <c r="G184" s="250"/>
      <c r="H184" s="253">
        <v>55.200000000000003</v>
      </c>
      <c r="I184" s="254"/>
      <c r="J184" s="250"/>
      <c r="K184" s="250"/>
      <c r="L184" s="255"/>
      <c r="M184" s="256"/>
      <c r="N184" s="257"/>
      <c r="O184" s="257"/>
      <c r="P184" s="257"/>
      <c r="Q184" s="257"/>
      <c r="R184" s="257"/>
      <c r="S184" s="257"/>
      <c r="T184" s="25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9" t="s">
        <v>135</v>
      </c>
      <c r="AU184" s="259" t="s">
        <v>85</v>
      </c>
      <c r="AV184" s="14" t="s">
        <v>85</v>
      </c>
      <c r="AW184" s="14" t="s">
        <v>31</v>
      </c>
      <c r="AX184" s="14" t="s">
        <v>83</v>
      </c>
      <c r="AY184" s="259" t="s">
        <v>125</v>
      </c>
    </row>
    <row r="185" s="2" customFormat="1" ht="16.5" customHeight="1">
      <c r="A185" s="39"/>
      <c r="B185" s="40"/>
      <c r="C185" s="220" t="s">
        <v>240</v>
      </c>
      <c r="D185" s="220" t="s">
        <v>127</v>
      </c>
      <c r="E185" s="221" t="s">
        <v>556</v>
      </c>
      <c r="F185" s="222" t="s">
        <v>557</v>
      </c>
      <c r="G185" s="223" t="s">
        <v>193</v>
      </c>
      <c r="H185" s="224">
        <v>0.83999999999999997</v>
      </c>
      <c r="I185" s="225"/>
      <c r="J185" s="226">
        <f>ROUND(I185*H185,2)</f>
        <v>0</v>
      </c>
      <c r="K185" s="227"/>
      <c r="L185" s="45"/>
      <c r="M185" s="228" t="s">
        <v>1</v>
      </c>
      <c r="N185" s="229" t="s">
        <v>40</v>
      </c>
      <c r="O185" s="92"/>
      <c r="P185" s="230">
        <f>O185*H185</f>
        <v>0</v>
      </c>
      <c r="Q185" s="230">
        <v>0</v>
      </c>
      <c r="R185" s="230">
        <f>Q185*H185</f>
        <v>0</v>
      </c>
      <c r="S185" s="230">
        <v>2.6499999999999999</v>
      </c>
      <c r="T185" s="231">
        <f>S185*H185</f>
        <v>2.226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131</v>
      </c>
      <c r="AT185" s="232" t="s">
        <v>127</v>
      </c>
      <c r="AU185" s="232" t="s">
        <v>85</v>
      </c>
      <c r="AY185" s="18" t="s">
        <v>125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83</v>
      </c>
      <c r="BK185" s="233">
        <f>ROUND(I185*H185,2)</f>
        <v>0</v>
      </c>
      <c r="BL185" s="18" t="s">
        <v>131</v>
      </c>
      <c r="BM185" s="232" t="s">
        <v>558</v>
      </c>
    </row>
    <row r="186" s="2" customFormat="1">
      <c r="A186" s="39"/>
      <c r="B186" s="40"/>
      <c r="C186" s="41"/>
      <c r="D186" s="234" t="s">
        <v>133</v>
      </c>
      <c r="E186" s="41"/>
      <c r="F186" s="235" t="s">
        <v>559</v>
      </c>
      <c r="G186" s="41"/>
      <c r="H186" s="41"/>
      <c r="I186" s="236"/>
      <c r="J186" s="41"/>
      <c r="K186" s="41"/>
      <c r="L186" s="45"/>
      <c r="M186" s="237"/>
      <c r="N186" s="238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133</v>
      </c>
      <c r="AU186" s="18" t="s">
        <v>85</v>
      </c>
    </row>
    <row r="187" s="14" customFormat="1">
      <c r="A187" s="14"/>
      <c r="B187" s="249"/>
      <c r="C187" s="250"/>
      <c r="D187" s="234" t="s">
        <v>135</v>
      </c>
      <c r="E187" s="251" t="s">
        <v>1</v>
      </c>
      <c r="F187" s="252" t="s">
        <v>560</v>
      </c>
      <c r="G187" s="250"/>
      <c r="H187" s="253">
        <v>0.83999999999999997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9" t="s">
        <v>135</v>
      </c>
      <c r="AU187" s="259" t="s">
        <v>85</v>
      </c>
      <c r="AV187" s="14" t="s">
        <v>85</v>
      </c>
      <c r="AW187" s="14" t="s">
        <v>31</v>
      </c>
      <c r="AX187" s="14" t="s">
        <v>83</v>
      </c>
      <c r="AY187" s="259" t="s">
        <v>125</v>
      </c>
    </row>
    <row r="188" s="2" customFormat="1" ht="16.5" customHeight="1">
      <c r="A188" s="39"/>
      <c r="B188" s="40"/>
      <c r="C188" s="220" t="s">
        <v>247</v>
      </c>
      <c r="D188" s="220" t="s">
        <v>127</v>
      </c>
      <c r="E188" s="221" t="s">
        <v>561</v>
      </c>
      <c r="F188" s="222" t="s">
        <v>562</v>
      </c>
      <c r="G188" s="223" t="s">
        <v>563</v>
      </c>
      <c r="H188" s="224">
        <v>1</v>
      </c>
      <c r="I188" s="225"/>
      <c r="J188" s="226">
        <f>ROUND(I188*H188,2)</f>
        <v>0</v>
      </c>
      <c r="K188" s="227"/>
      <c r="L188" s="45"/>
      <c r="M188" s="228" t="s">
        <v>1</v>
      </c>
      <c r="N188" s="229" t="s">
        <v>40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131</v>
      </c>
      <c r="AT188" s="232" t="s">
        <v>127</v>
      </c>
      <c r="AU188" s="232" t="s">
        <v>85</v>
      </c>
      <c r="AY188" s="18" t="s">
        <v>125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83</v>
      </c>
      <c r="BK188" s="233">
        <f>ROUND(I188*H188,2)</f>
        <v>0</v>
      </c>
      <c r="BL188" s="18" t="s">
        <v>131</v>
      </c>
      <c r="BM188" s="232" t="s">
        <v>564</v>
      </c>
    </row>
    <row r="189" s="2" customFormat="1">
      <c r="A189" s="39"/>
      <c r="B189" s="40"/>
      <c r="C189" s="41"/>
      <c r="D189" s="234" t="s">
        <v>133</v>
      </c>
      <c r="E189" s="41"/>
      <c r="F189" s="235" t="s">
        <v>565</v>
      </c>
      <c r="G189" s="41"/>
      <c r="H189" s="41"/>
      <c r="I189" s="236"/>
      <c r="J189" s="41"/>
      <c r="K189" s="41"/>
      <c r="L189" s="45"/>
      <c r="M189" s="237"/>
      <c r="N189" s="238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133</v>
      </c>
      <c r="AU189" s="18" t="s">
        <v>85</v>
      </c>
    </row>
    <row r="190" s="13" customFormat="1">
      <c r="A190" s="13"/>
      <c r="B190" s="239"/>
      <c r="C190" s="240"/>
      <c r="D190" s="234" t="s">
        <v>135</v>
      </c>
      <c r="E190" s="241" t="s">
        <v>1</v>
      </c>
      <c r="F190" s="242" t="s">
        <v>566</v>
      </c>
      <c r="G190" s="240"/>
      <c r="H190" s="241" t="s">
        <v>1</v>
      </c>
      <c r="I190" s="243"/>
      <c r="J190" s="240"/>
      <c r="K190" s="240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135</v>
      </c>
      <c r="AU190" s="248" t="s">
        <v>85</v>
      </c>
      <c r="AV190" s="13" t="s">
        <v>83</v>
      </c>
      <c r="AW190" s="13" t="s">
        <v>31</v>
      </c>
      <c r="AX190" s="13" t="s">
        <v>75</v>
      </c>
      <c r="AY190" s="248" t="s">
        <v>125</v>
      </c>
    </row>
    <row r="191" s="14" customFormat="1">
      <c r="A191" s="14"/>
      <c r="B191" s="249"/>
      <c r="C191" s="250"/>
      <c r="D191" s="234" t="s">
        <v>135</v>
      </c>
      <c r="E191" s="251" t="s">
        <v>1</v>
      </c>
      <c r="F191" s="252" t="s">
        <v>567</v>
      </c>
      <c r="G191" s="250"/>
      <c r="H191" s="253">
        <v>1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135</v>
      </c>
      <c r="AU191" s="259" t="s">
        <v>85</v>
      </c>
      <c r="AV191" s="14" t="s">
        <v>85</v>
      </c>
      <c r="AW191" s="14" t="s">
        <v>31</v>
      </c>
      <c r="AX191" s="14" t="s">
        <v>83</v>
      </c>
      <c r="AY191" s="259" t="s">
        <v>125</v>
      </c>
    </row>
    <row r="192" s="2" customFormat="1" ht="16.5" customHeight="1">
      <c r="A192" s="39"/>
      <c r="B192" s="40"/>
      <c r="C192" s="220" t="s">
        <v>255</v>
      </c>
      <c r="D192" s="220" t="s">
        <v>127</v>
      </c>
      <c r="E192" s="221" t="s">
        <v>568</v>
      </c>
      <c r="F192" s="222" t="s">
        <v>569</v>
      </c>
      <c r="G192" s="223" t="s">
        <v>1</v>
      </c>
      <c r="H192" s="224">
        <v>1</v>
      </c>
      <c r="I192" s="225"/>
      <c r="J192" s="226">
        <f>ROUND(I192*H192,2)</f>
        <v>0</v>
      </c>
      <c r="K192" s="227"/>
      <c r="L192" s="45"/>
      <c r="M192" s="228" t="s">
        <v>1</v>
      </c>
      <c r="N192" s="229" t="s">
        <v>40</v>
      </c>
      <c r="O192" s="92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131</v>
      </c>
      <c r="AT192" s="232" t="s">
        <v>127</v>
      </c>
      <c r="AU192" s="232" t="s">
        <v>85</v>
      </c>
      <c r="AY192" s="18" t="s">
        <v>125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83</v>
      </c>
      <c r="BK192" s="233">
        <f>ROUND(I192*H192,2)</f>
        <v>0</v>
      </c>
      <c r="BL192" s="18" t="s">
        <v>131</v>
      </c>
      <c r="BM192" s="232" t="s">
        <v>570</v>
      </c>
    </row>
    <row r="193" s="2" customFormat="1">
      <c r="A193" s="39"/>
      <c r="B193" s="40"/>
      <c r="C193" s="41"/>
      <c r="D193" s="234" t="s">
        <v>133</v>
      </c>
      <c r="E193" s="41"/>
      <c r="F193" s="235" t="s">
        <v>569</v>
      </c>
      <c r="G193" s="41"/>
      <c r="H193" s="41"/>
      <c r="I193" s="236"/>
      <c r="J193" s="41"/>
      <c r="K193" s="41"/>
      <c r="L193" s="45"/>
      <c r="M193" s="237"/>
      <c r="N193" s="238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133</v>
      </c>
      <c r="AU193" s="18" t="s">
        <v>85</v>
      </c>
    </row>
    <row r="194" s="13" customFormat="1">
      <c r="A194" s="13"/>
      <c r="B194" s="239"/>
      <c r="C194" s="240"/>
      <c r="D194" s="234" t="s">
        <v>135</v>
      </c>
      <c r="E194" s="241" t="s">
        <v>1</v>
      </c>
      <c r="F194" s="242" t="s">
        <v>571</v>
      </c>
      <c r="G194" s="240"/>
      <c r="H194" s="241" t="s">
        <v>1</v>
      </c>
      <c r="I194" s="243"/>
      <c r="J194" s="240"/>
      <c r="K194" s="240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135</v>
      </c>
      <c r="AU194" s="248" t="s">
        <v>85</v>
      </c>
      <c r="AV194" s="13" t="s">
        <v>83</v>
      </c>
      <c r="AW194" s="13" t="s">
        <v>31</v>
      </c>
      <c r="AX194" s="13" t="s">
        <v>75</v>
      </c>
      <c r="AY194" s="248" t="s">
        <v>125</v>
      </c>
    </row>
    <row r="195" s="14" customFormat="1">
      <c r="A195" s="14"/>
      <c r="B195" s="249"/>
      <c r="C195" s="250"/>
      <c r="D195" s="234" t="s">
        <v>135</v>
      </c>
      <c r="E195" s="251" t="s">
        <v>1</v>
      </c>
      <c r="F195" s="252" t="s">
        <v>572</v>
      </c>
      <c r="G195" s="250"/>
      <c r="H195" s="253">
        <v>1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135</v>
      </c>
      <c r="AU195" s="259" t="s">
        <v>85</v>
      </c>
      <c r="AV195" s="14" t="s">
        <v>85</v>
      </c>
      <c r="AW195" s="14" t="s">
        <v>31</v>
      </c>
      <c r="AX195" s="14" t="s">
        <v>83</v>
      </c>
      <c r="AY195" s="259" t="s">
        <v>125</v>
      </c>
    </row>
    <row r="196" s="12" customFormat="1" ht="22.8" customHeight="1">
      <c r="A196" s="12"/>
      <c r="B196" s="204"/>
      <c r="C196" s="205"/>
      <c r="D196" s="206" t="s">
        <v>74</v>
      </c>
      <c r="E196" s="218" t="s">
        <v>472</v>
      </c>
      <c r="F196" s="218" t="s">
        <v>473</v>
      </c>
      <c r="G196" s="205"/>
      <c r="H196" s="205"/>
      <c r="I196" s="208"/>
      <c r="J196" s="219">
        <f>BK196</f>
        <v>0</v>
      </c>
      <c r="K196" s="205"/>
      <c r="L196" s="210"/>
      <c r="M196" s="211"/>
      <c r="N196" s="212"/>
      <c r="O196" s="212"/>
      <c r="P196" s="213">
        <f>SUM(P197:P204)</f>
        <v>0</v>
      </c>
      <c r="Q196" s="212"/>
      <c r="R196" s="213">
        <f>SUM(R197:R204)</f>
        <v>0</v>
      </c>
      <c r="S196" s="212"/>
      <c r="T196" s="214">
        <f>SUM(T197:T204)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5" t="s">
        <v>83</v>
      </c>
      <c r="AT196" s="216" t="s">
        <v>74</v>
      </c>
      <c r="AU196" s="216" t="s">
        <v>83</v>
      </c>
      <c r="AY196" s="215" t="s">
        <v>125</v>
      </c>
      <c r="BK196" s="217">
        <f>SUM(BK197:BK204)</f>
        <v>0</v>
      </c>
    </row>
    <row r="197" s="2" customFormat="1" ht="16.5" customHeight="1">
      <c r="A197" s="39"/>
      <c r="B197" s="40"/>
      <c r="C197" s="220" t="s">
        <v>262</v>
      </c>
      <c r="D197" s="220" t="s">
        <v>127</v>
      </c>
      <c r="E197" s="221" t="s">
        <v>475</v>
      </c>
      <c r="F197" s="222" t="s">
        <v>476</v>
      </c>
      <c r="G197" s="223" t="s">
        <v>377</v>
      </c>
      <c r="H197" s="224">
        <v>4.4210000000000003</v>
      </c>
      <c r="I197" s="225"/>
      <c r="J197" s="226">
        <f>ROUND(I197*H197,2)</f>
        <v>0</v>
      </c>
      <c r="K197" s="227"/>
      <c r="L197" s="45"/>
      <c r="M197" s="228" t="s">
        <v>1</v>
      </c>
      <c r="N197" s="229" t="s">
        <v>40</v>
      </c>
      <c r="O197" s="92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2" t="s">
        <v>131</v>
      </c>
      <c r="AT197" s="232" t="s">
        <v>127</v>
      </c>
      <c r="AU197" s="232" t="s">
        <v>85</v>
      </c>
      <c r="AY197" s="18" t="s">
        <v>125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8" t="s">
        <v>83</v>
      </c>
      <c r="BK197" s="233">
        <f>ROUND(I197*H197,2)</f>
        <v>0</v>
      </c>
      <c r="BL197" s="18" t="s">
        <v>131</v>
      </c>
      <c r="BM197" s="232" t="s">
        <v>573</v>
      </c>
    </row>
    <row r="198" s="2" customFormat="1">
      <c r="A198" s="39"/>
      <c r="B198" s="40"/>
      <c r="C198" s="41"/>
      <c r="D198" s="234" t="s">
        <v>133</v>
      </c>
      <c r="E198" s="41"/>
      <c r="F198" s="235" t="s">
        <v>478</v>
      </c>
      <c r="G198" s="41"/>
      <c r="H198" s="41"/>
      <c r="I198" s="236"/>
      <c r="J198" s="41"/>
      <c r="K198" s="41"/>
      <c r="L198" s="45"/>
      <c r="M198" s="237"/>
      <c r="N198" s="238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133</v>
      </c>
      <c r="AU198" s="18" t="s">
        <v>85</v>
      </c>
    </row>
    <row r="199" s="2" customFormat="1" ht="16.5" customHeight="1">
      <c r="A199" s="39"/>
      <c r="B199" s="40"/>
      <c r="C199" s="220" t="s">
        <v>267</v>
      </c>
      <c r="D199" s="220" t="s">
        <v>127</v>
      </c>
      <c r="E199" s="221" t="s">
        <v>480</v>
      </c>
      <c r="F199" s="222" t="s">
        <v>481</v>
      </c>
      <c r="G199" s="223" t="s">
        <v>377</v>
      </c>
      <c r="H199" s="224">
        <v>39.789000000000001</v>
      </c>
      <c r="I199" s="225"/>
      <c r="J199" s="226">
        <f>ROUND(I199*H199,2)</f>
        <v>0</v>
      </c>
      <c r="K199" s="227"/>
      <c r="L199" s="45"/>
      <c r="M199" s="228" t="s">
        <v>1</v>
      </c>
      <c r="N199" s="229" t="s">
        <v>40</v>
      </c>
      <c r="O199" s="92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131</v>
      </c>
      <c r="AT199" s="232" t="s">
        <v>127</v>
      </c>
      <c r="AU199" s="232" t="s">
        <v>85</v>
      </c>
      <c r="AY199" s="18" t="s">
        <v>125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83</v>
      </c>
      <c r="BK199" s="233">
        <f>ROUND(I199*H199,2)</f>
        <v>0</v>
      </c>
      <c r="BL199" s="18" t="s">
        <v>131</v>
      </c>
      <c r="BM199" s="232" t="s">
        <v>574</v>
      </c>
    </row>
    <row r="200" s="2" customFormat="1">
      <c r="A200" s="39"/>
      <c r="B200" s="40"/>
      <c r="C200" s="41"/>
      <c r="D200" s="234" t="s">
        <v>133</v>
      </c>
      <c r="E200" s="41"/>
      <c r="F200" s="235" t="s">
        <v>483</v>
      </c>
      <c r="G200" s="41"/>
      <c r="H200" s="41"/>
      <c r="I200" s="236"/>
      <c r="J200" s="41"/>
      <c r="K200" s="41"/>
      <c r="L200" s="45"/>
      <c r="M200" s="237"/>
      <c r="N200" s="238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133</v>
      </c>
      <c r="AU200" s="18" t="s">
        <v>85</v>
      </c>
    </row>
    <row r="201" s="13" customFormat="1">
      <c r="A201" s="13"/>
      <c r="B201" s="239"/>
      <c r="C201" s="240"/>
      <c r="D201" s="234" t="s">
        <v>135</v>
      </c>
      <c r="E201" s="241" t="s">
        <v>1</v>
      </c>
      <c r="F201" s="242" t="s">
        <v>575</v>
      </c>
      <c r="G201" s="240"/>
      <c r="H201" s="241" t="s">
        <v>1</v>
      </c>
      <c r="I201" s="243"/>
      <c r="J201" s="240"/>
      <c r="K201" s="240"/>
      <c r="L201" s="244"/>
      <c r="M201" s="245"/>
      <c r="N201" s="246"/>
      <c r="O201" s="246"/>
      <c r="P201" s="246"/>
      <c r="Q201" s="246"/>
      <c r="R201" s="246"/>
      <c r="S201" s="246"/>
      <c r="T201" s="24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8" t="s">
        <v>135</v>
      </c>
      <c r="AU201" s="248" t="s">
        <v>85</v>
      </c>
      <c r="AV201" s="13" t="s">
        <v>83</v>
      </c>
      <c r="AW201" s="13" t="s">
        <v>31</v>
      </c>
      <c r="AX201" s="13" t="s">
        <v>75</v>
      </c>
      <c r="AY201" s="248" t="s">
        <v>125</v>
      </c>
    </row>
    <row r="202" s="14" customFormat="1">
      <c r="A202" s="14"/>
      <c r="B202" s="249"/>
      <c r="C202" s="250"/>
      <c r="D202" s="234" t="s">
        <v>135</v>
      </c>
      <c r="E202" s="251" t="s">
        <v>1</v>
      </c>
      <c r="F202" s="252" t="s">
        <v>576</v>
      </c>
      <c r="G202" s="250"/>
      <c r="H202" s="253">
        <v>39.789000000000001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9" t="s">
        <v>135</v>
      </c>
      <c r="AU202" s="259" t="s">
        <v>85</v>
      </c>
      <c r="AV202" s="14" t="s">
        <v>85</v>
      </c>
      <c r="AW202" s="14" t="s">
        <v>31</v>
      </c>
      <c r="AX202" s="14" t="s">
        <v>83</v>
      </c>
      <c r="AY202" s="259" t="s">
        <v>125</v>
      </c>
    </row>
    <row r="203" s="2" customFormat="1" ht="24.15" customHeight="1">
      <c r="A203" s="39"/>
      <c r="B203" s="40"/>
      <c r="C203" s="220" t="s">
        <v>274</v>
      </c>
      <c r="D203" s="220" t="s">
        <v>127</v>
      </c>
      <c r="E203" s="221" t="s">
        <v>577</v>
      </c>
      <c r="F203" s="222" t="s">
        <v>578</v>
      </c>
      <c r="G203" s="223" t="s">
        <v>377</v>
      </c>
      <c r="H203" s="224">
        <v>4.4210000000000003</v>
      </c>
      <c r="I203" s="225"/>
      <c r="J203" s="226">
        <f>ROUND(I203*H203,2)</f>
        <v>0</v>
      </c>
      <c r="K203" s="227"/>
      <c r="L203" s="45"/>
      <c r="M203" s="228" t="s">
        <v>1</v>
      </c>
      <c r="N203" s="229" t="s">
        <v>40</v>
      </c>
      <c r="O203" s="92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2" t="s">
        <v>131</v>
      </c>
      <c r="AT203" s="232" t="s">
        <v>127</v>
      </c>
      <c r="AU203" s="232" t="s">
        <v>85</v>
      </c>
      <c r="AY203" s="18" t="s">
        <v>125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8" t="s">
        <v>83</v>
      </c>
      <c r="BK203" s="233">
        <f>ROUND(I203*H203,2)</f>
        <v>0</v>
      </c>
      <c r="BL203" s="18" t="s">
        <v>131</v>
      </c>
      <c r="BM203" s="232" t="s">
        <v>579</v>
      </c>
    </row>
    <row r="204" s="2" customFormat="1">
      <c r="A204" s="39"/>
      <c r="B204" s="40"/>
      <c r="C204" s="41"/>
      <c r="D204" s="234" t="s">
        <v>133</v>
      </c>
      <c r="E204" s="41"/>
      <c r="F204" s="235" t="s">
        <v>580</v>
      </c>
      <c r="G204" s="41"/>
      <c r="H204" s="41"/>
      <c r="I204" s="236"/>
      <c r="J204" s="41"/>
      <c r="K204" s="41"/>
      <c r="L204" s="45"/>
      <c r="M204" s="237"/>
      <c r="N204" s="238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133</v>
      </c>
      <c r="AU204" s="18" t="s">
        <v>85</v>
      </c>
    </row>
    <row r="205" s="12" customFormat="1" ht="22.8" customHeight="1">
      <c r="A205" s="12"/>
      <c r="B205" s="204"/>
      <c r="C205" s="205"/>
      <c r="D205" s="206" t="s">
        <v>74</v>
      </c>
      <c r="E205" s="218" t="s">
        <v>491</v>
      </c>
      <c r="F205" s="218" t="s">
        <v>492</v>
      </c>
      <c r="G205" s="205"/>
      <c r="H205" s="205"/>
      <c r="I205" s="208"/>
      <c r="J205" s="219">
        <f>BK205</f>
        <v>0</v>
      </c>
      <c r="K205" s="205"/>
      <c r="L205" s="210"/>
      <c r="M205" s="211"/>
      <c r="N205" s="212"/>
      <c r="O205" s="212"/>
      <c r="P205" s="213">
        <f>SUM(P206:P207)</f>
        <v>0</v>
      </c>
      <c r="Q205" s="212"/>
      <c r="R205" s="213">
        <f>SUM(R206:R207)</f>
        <v>0</v>
      </c>
      <c r="S205" s="212"/>
      <c r="T205" s="214">
        <f>SUM(T206:T207)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5" t="s">
        <v>83</v>
      </c>
      <c r="AT205" s="216" t="s">
        <v>74</v>
      </c>
      <c r="AU205" s="216" t="s">
        <v>83</v>
      </c>
      <c r="AY205" s="215" t="s">
        <v>125</v>
      </c>
      <c r="BK205" s="217">
        <f>SUM(BK206:BK207)</f>
        <v>0</v>
      </c>
    </row>
    <row r="206" s="2" customFormat="1" ht="16.5" customHeight="1">
      <c r="A206" s="39"/>
      <c r="B206" s="40"/>
      <c r="C206" s="220" t="s">
        <v>8</v>
      </c>
      <c r="D206" s="220" t="s">
        <v>127</v>
      </c>
      <c r="E206" s="221" t="s">
        <v>494</v>
      </c>
      <c r="F206" s="222" t="s">
        <v>495</v>
      </c>
      <c r="G206" s="223" t="s">
        <v>377</v>
      </c>
      <c r="H206" s="224">
        <v>14.44</v>
      </c>
      <c r="I206" s="225"/>
      <c r="J206" s="226">
        <f>ROUND(I206*H206,2)</f>
        <v>0</v>
      </c>
      <c r="K206" s="227"/>
      <c r="L206" s="45"/>
      <c r="M206" s="228" t="s">
        <v>1</v>
      </c>
      <c r="N206" s="229" t="s">
        <v>40</v>
      </c>
      <c r="O206" s="92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131</v>
      </c>
      <c r="AT206" s="232" t="s">
        <v>127</v>
      </c>
      <c r="AU206" s="232" t="s">
        <v>85</v>
      </c>
      <c r="AY206" s="18" t="s">
        <v>125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83</v>
      </c>
      <c r="BK206" s="233">
        <f>ROUND(I206*H206,2)</f>
        <v>0</v>
      </c>
      <c r="BL206" s="18" t="s">
        <v>131</v>
      </c>
      <c r="BM206" s="232" t="s">
        <v>581</v>
      </c>
    </row>
    <row r="207" s="2" customFormat="1">
      <c r="A207" s="39"/>
      <c r="B207" s="40"/>
      <c r="C207" s="41"/>
      <c r="D207" s="234" t="s">
        <v>133</v>
      </c>
      <c r="E207" s="41"/>
      <c r="F207" s="235" t="s">
        <v>497</v>
      </c>
      <c r="G207" s="41"/>
      <c r="H207" s="41"/>
      <c r="I207" s="236"/>
      <c r="J207" s="41"/>
      <c r="K207" s="41"/>
      <c r="L207" s="45"/>
      <c r="M207" s="297"/>
      <c r="N207" s="298"/>
      <c r="O207" s="299"/>
      <c r="P207" s="299"/>
      <c r="Q207" s="299"/>
      <c r="R207" s="299"/>
      <c r="S207" s="299"/>
      <c r="T207" s="300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133</v>
      </c>
      <c r="AU207" s="18" t="s">
        <v>85</v>
      </c>
    </row>
    <row r="208" s="2" customFormat="1" ht="6.96" customHeight="1">
      <c r="A208" s="39"/>
      <c r="B208" s="67"/>
      <c r="C208" s="68"/>
      <c r="D208" s="68"/>
      <c r="E208" s="68"/>
      <c r="F208" s="68"/>
      <c r="G208" s="68"/>
      <c r="H208" s="68"/>
      <c r="I208" s="68"/>
      <c r="J208" s="68"/>
      <c r="K208" s="68"/>
      <c r="L208" s="45"/>
      <c r="M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</row>
  </sheetData>
  <sheetProtection sheet="1" autoFilter="0" formatColumns="0" formatRows="0" objects="1" scenarios="1" spinCount="100000" saltValue="MJW4X/a+O6Jf7vPIkhJgFdVXz/dvUY14JnUx3wHTXGKtdW3Tv4Ryw2amNyNMu9xZ+DhE/qAdeHF8ygvj1fih6g==" hashValue="E+4Pc7Sd/JU0i+WErcXYJI2MDAwpC4GwnQ4BvvO+0gKoHGwLZLJ7oQtIiTZ8ziTyDZqv26qOIxB1OsrYNkB1+Q==" algorithmName="SHA-512" password="CC35"/>
  <autoFilter ref="C121:K20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Moravská Sázava, Zvole. výustní trať-dosypání hráze a oprava objektů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582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7. 8. 2023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26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ROUND((SUM(BE120:BE173)),  2)</f>
        <v>0</v>
      </c>
      <c r="G33" s="39"/>
      <c r="H33" s="39"/>
      <c r="I33" s="156">
        <v>0.20999999999999999</v>
      </c>
      <c r="J33" s="155">
        <f>ROUND(((SUM(BE120:BE173))*I33),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ROUND((SUM(BF120:BF173)),  2)</f>
        <v>0</v>
      </c>
      <c r="G34" s="39"/>
      <c r="H34" s="39"/>
      <c r="I34" s="156">
        <v>0.14999999999999999</v>
      </c>
      <c r="J34" s="155">
        <f>ROUND(((SUM(BF120:BF173))*I34),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ROUND((SUM(BG120:BG173)),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ROUND((SUM(BH120:BH173)),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ROUND((SUM(BI120:BI173)),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Moravská Sázava, Zvole. výustní trať-dosypání hráze a oprava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3 -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Zvole</v>
      </c>
      <c r="G89" s="41"/>
      <c r="H89" s="41"/>
      <c r="I89" s="33" t="s">
        <v>22</v>
      </c>
      <c r="J89" s="80" t="str">
        <f>IF(J12="","",J12)</f>
        <v>7. 8. 2023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s.p.</v>
      </c>
      <c r="G91" s="41"/>
      <c r="H91" s="41"/>
      <c r="I91" s="33" t="s">
        <v>30</v>
      </c>
      <c r="J91" s="37" t="str">
        <f>E21</f>
        <v>Povodí Moravy, s.p.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Ing. Kauer Miroslav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s="9" customFormat="1" ht="24.96" customHeight="1">
      <c r="A97" s="9"/>
      <c r="B97" s="180"/>
      <c r="C97" s="181"/>
      <c r="D97" s="182" t="s">
        <v>583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584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585</v>
      </c>
      <c r="E99" s="189"/>
      <c r="F99" s="189"/>
      <c r="G99" s="189"/>
      <c r="H99" s="189"/>
      <c r="I99" s="189"/>
      <c r="J99" s="190">
        <f>J134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586</v>
      </c>
      <c r="E100" s="189"/>
      <c r="F100" s="189"/>
      <c r="G100" s="189"/>
      <c r="H100" s="189"/>
      <c r="I100" s="189"/>
      <c r="J100" s="190">
        <f>J171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110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Moravská Sázava, Zvole. výustní trať-dosypání hráze a oprava objektů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93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3 - Vedlejší rozpočtové náklady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Zvole</v>
      </c>
      <c r="G114" s="41"/>
      <c r="H114" s="41"/>
      <c r="I114" s="33" t="s">
        <v>22</v>
      </c>
      <c r="J114" s="80" t="str">
        <f>IF(J12="","",J12)</f>
        <v>7. 8. 2023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>Povodí Moravy, s.p.</v>
      </c>
      <c r="G116" s="41"/>
      <c r="H116" s="41"/>
      <c r="I116" s="33" t="s">
        <v>30</v>
      </c>
      <c r="J116" s="37" t="str">
        <f>E21</f>
        <v>Povodí Moravy, s.p.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32</v>
      </c>
      <c r="J117" s="37" t="str">
        <f>E24</f>
        <v>Ing. Kauer Miroslav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111</v>
      </c>
      <c r="D119" s="195" t="s">
        <v>60</v>
      </c>
      <c r="E119" s="195" t="s">
        <v>56</v>
      </c>
      <c r="F119" s="195" t="s">
        <v>57</v>
      </c>
      <c r="G119" s="195" t="s">
        <v>112</v>
      </c>
      <c r="H119" s="195" t="s">
        <v>113</v>
      </c>
      <c r="I119" s="195" t="s">
        <v>114</v>
      </c>
      <c r="J119" s="196" t="s">
        <v>97</v>
      </c>
      <c r="K119" s="197" t="s">
        <v>115</v>
      </c>
      <c r="L119" s="198"/>
      <c r="M119" s="101" t="s">
        <v>1</v>
      </c>
      <c r="N119" s="102" t="s">
        <v>39</v>
      </c>
      <c r="O119" s="102" t="s">
        <v>116</v>
      </c>
      <c r="P119" s="102" t="s">
        <v>117</v>
      </c>
      <c r="Q119" s="102" t="s">
        <v>118</v>
      </c>
      <c r="R119" s="102" t="s">
        <v>119</v>
      </c>
      <c r="S119" s="102" t="s">
        <v>120</v>
      </c>
      <c r="T119" s="103" t="s">
        <v>121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122</v>
      </c>
      <c r="D120" s="41"/>
      <c r="E120" s="41"/>
      <c r="F120" s="41"/>
      <c r="G120" s="41"/>
      <c r="H120" s="41"/>
      <c r="I120" s="41"/>
      <c r="J120" s="199">
        <f>BK120</f>
        <v>0</v>
      </c>
      <c r="K120" s="41"/>
      <c r="L120" s="45"/>
      <c r="M120" s="104"/>
      <c r="N120" s="200"/>
      <c r="O120" s="105"/>
      <c r="P120" s="201">
        <f>P121</f>
        <v>0</v>
      </c>
      <c r="Q120" s="105"/>
      <c r="R120" s="201">
        <f>R121</f>
        <v>0</v>
      </c>
      <c r="S120" s="105"/>
      <c r="T120" s="202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74</v>
      </c>
      <c r="AU120" s="18" t="s">
        <v>99</v>
      </c>
      <c r="BK120" s="203">
        <f>BK121</f>
        <v>0</v>
      </c>
    </row>
    <row r="121" s="12" customFormat="1" ht="25.92" customHeight="1">
      <c r="A121" s="12"/>
      <c r="B121" s="204"/>
      <c r="C121" s="205"/>
      <c r="D121" s="206" t="s">
        <v>74</v>
      </c>
      <c r="E121" s="207" t="s">
        <v>587</v>
      </c>
      <c r="F121" s="207" t="s">
        <v>90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f>P122+P134+P171</f>
        <v>0</v>
      </c>
      <c r="Q121" s="212"/>
      <c r="R121" s="213">
        <f>R122+R134+R171</f>
        <v>0</v>
      </c>
      <c r="S121" s="212"/>
      <c r="T121" s="214">
        <f>T122+T134+T171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190</v>
      </c>
      <c r="AT121" s="216" t="s">
        <v>74</v>
      </c>
      <c r="AU121" s="216" t="s">
        <v>75</v>
      </c>
      <c r="AY121" s="215" t="s">
        <v>125</v>
      </c>
      <c r="BK121" s="217">
        <f>BK122+BK134+BK171</f>
        <v>0</v>
      </c>
    </row>
    <row r="122" s="12" customFormat="1" ht="22.8" customHeight="1">
      <c r="A122" s="12"/>
      <c r="B122" s="204"/>
      <c r="C122" s="205"/>
      <c r="D122" s="206" t="s">
        <v>74</v>
      </c>
      <c r="E122" s="218" t="s">
        <v>588</v>
      </c>
      <c r="F122" s="218" t="s">
        <v>589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SUM(P123:P133)</f>
        <v>0</v>
      </c>
      <c r="Q122" s="212"/>
      <c r="R122" s="213">
        <f>SUM(R123:R133)</f>
        <v>0</v>
      </c>
      <c r="S122" s="212"/>
      <c r="T122" s="214">
        <f>SUM(T123:T133)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190</v>
      </c>
      <c r="AT122" s="216" t="s">
        <v>74</v>
      </c>
      <c r="AU122" s="216" t="s">
        <v>83</v>
      </c>
      <c r="AY122" s="215" t="s">
        <v>125</v>
      </c>
      <c r="BK122" s="217">
        <f>SUM(BK123:BK133)</f>
        <v>0</v>
      </c>
    </row>
    <row r="123" s="2" customFormat="1" ht="16.5" customHeight="1">
      <c r="A123" s="39"/>
      <c r="B123" s="40"/>
      <c r="C123" s="220" t="s">
        <v>83</v>
      </c>
      <c r="D123" s="220" t="s">
        <v>127</v>
      </c>
      <c r="E123" s="221" t="s">
        <v>590</v>
      </c>
      <c r="F123" s="222" t="s">
        <v>591</v>
      </c>
      <c r="G123" s="223" t="s">
        <v>592</v>
      </c>
      <c r="H123" s="224">
        <v>1</v>
      </c>
      <c r="I123" s="225"/>
      <c r="J123" s="226">
        <f>ROUND(I123*H123,2)</f>
        <v>0</v>
      </c>
      <c r="K123" s="227"/>
      <c r="L123" s="45"/>
      <c r="M123" s="228" t="s">
        <v>1</v>
      </c>
      <c r="N123" s="229" t="s">
        <v>40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593</v>
      </c>
      <c r="AT123" s="232" t="s">
        <v>127</v>
      </c>
      <c r="AU123" s="232" t="s">
        <v>85</v>
      </c>
      <c r="AY123" s="18" t="s">
        <v>125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83</v>
      </c>
      <c r="BK123" s="233">
        <f>ROUND(I123*H123,2)</f>
        <v>0</v>
      </c>
      <c r="BL123" s="18" t="s">
        <v>593</v>
      </c>
      <c r="BM123" s="232" t="s">
        <v>594</v>
      </c>
    </row>
    <row r="124" s="2" customFormat="1">
      <c r="A124" s="39"/>
      <c r="B124" s="40"/>
      <c r="C124" s="41"/>
      <c r="D124" s="234" t="s">
        <v>133</v>
      </c>
      <c r="E124" s="41"/>
      <c r="F124" s="235" t="s">
        <v>591</v>
      </c>
      <c r="G124" s="41"/>
      <c r="H124" s="41"/>
      <c r="I124" s="236"/>
      <c r="J124" s="41"/>
      <c r="K124" s="41"/>
      <c r="L124" s="45"/>
      <c r="M124" s="237"/>
      <c r="N124" s="238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133</v>
      </c>
      <c r="AU124" s="18" t="s">
        <v>85</v>
      </c>
    </row>
    <row r="125" s="2" customFormat="1">
      <c r="A125" s="39"/>
      <c r="B125" s="40"/>
      <c r="C125" s="41"/>
      <c r="D125" s="234" t="s">
        <v>469</v>
      </c>
      <c r="E125" s="41"/>
      <c r="F125" s="293" t="s">
        <v>595</v>
      </c>
      <c r="G125" s="41"/>
      <c r="H125" s="41"/>
      <c r="I125" s="236"/>
      <c r="J125" s="41"/>
      <c r="K125" s="41"/>
      <c r="L125" s="45"/>
      <c r="M125" s="237"/>
      <c r="N125" s="238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469</v>
      </c>
      <c r="AU125" s="18" t="s">
        <v>85</v>
      </c>
    </row>
    <row r="126" s="2" customFormat="1" ht="16.5" customHeight="1">
      <c r="A126" s="39"/>
      <c r="B126" s="40"/>
      <c r="C126" s="220" t="s">
        <v>85</v>
      </c>
      <c r="D126" s="220" t="s">
        <v>127</v>
      </c>
      <c r="E126" s="221" t="s">
        <v>596</v>
      </c>
      <c r="F126" s="222" t="s">
        <v>597</v>
      </c>
      <c r="G126" s="223" t="s">
        <v>592</v>
      </c>
      <c r="H126" s="224">
        <v>2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40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593</v>
      </c>
      <c r="AT126" s="232" t="s">
        <v>127</v>
      </c>
      <c r="AU126" s="232" t="s">
        <v>85</v>
      </c>
      <c r="AY126" s="18" t="s">
        <v>125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83</v>
      </c>
      <c r="BK126" s="233">
        <f>ROUND(I126*H126,2)</f>
        <v>0</v>
      </c>
      <c r="BL126" s="18" t="s">
        <v>593</v>
      </c>
      <c r="BM126" s="232" t="s">
        <v>598</v>
      </c>
    </row>
    <row r="127" s="2" customFormat="1">
      <c r="A127" s="39"/>
      <c r="B127" s="40"/>
      <c r="C127" s="41"/>
      <c r="D127" s="234" t="s">
        <v>133</v>
      </c>
      <c r="E127" s="41"/>
      <c r="F127" s="235" t="s">
        <v>597</v>
      </c>
      <c r="G127" s="41"/>
      <c r="H127" s="41"/>
      <c r="I127" s="236"/>
      <c r="J127" s="41"/>
      <c r="K127" s="41"/>
      <c r="L127" s="45"/>
      <c r="M127" s="237"/>
      <c r="N127" s="238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133</v>
      </c>
      <c r="AU127" s="18" t="s">
        <v>85</v>
      </c>
    </row>
    <row r="128" s="2" customFormat="1">
      <c r="A128" s="39"/>
      <c r="B128" s="40"/>
      <c r="C128" s="41"/>
      <c r="D128" s="234" t="s">
        <v>469</v>
      </c>
      <c r="E128" s="41"/>
      <c r="F128" s="293" t="s">
        <v>599</v>
      </c>
      <c r="G128" s="41"/>
      <c r="H128" s="41"/>
      <c r="I128" s="236"/>
      <c r="J128" s="41"/>
      <c r="K128" s="41"/>
      <c r="L128" s="45"/>
      <c r="M128" s="237"/>
      <c r="N128" s="238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469</v>
      </c>
      <c r="AU128" s="18" t="s">
        <v>85</v>
      </c>
    </row>
    <row r="129" s="13" customFormat="1">
      <c r="A129" s="13"/>
      <c r="B129" s="239"/>
      <c r="C129" s="240"/>
      <c r="D129" s="234" t="s">
        <v>135</v>
      </c>
      <c r="E129" s="241" t="s">
        <v>1</v>
      </c>
      <c r="F129" s="242" t="s">
        <v>600</v>
      </c>
      <c r="G129" s="240"/>
      <c r="H129" s="241" t="s">
        <v>1</v>
      </c>
      <c r="I129" s="243"/>
      <c r="J129" s="240"/>
      <c r="K129" s="240"/>
      <c r="L129" s="244"/>
      <c r="M129" s="245"/>
      <c r="N129" s="246"/>
      <c r="O129" s="246"/>
      <c r="P129" s="246"/>
      <c r="Q129" s="246"/>
      <c r="R129" s="246"/>
      <c r="S129" s="246"/>
      <c r="T129" s="24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8" t="s">
        <v>135</v>
      </c>
      <c r="AU129" s="248" t="s">
        <v>85</v>
      </c>
      <c r="AV129" s="13" t="s">
        <v>83</v>
      </c>
      <c r="AW129" s="13" t="s">
        <v>31</v>
      </c>
      <c r="AX129" s="13" t="s">
        <v>75</v>
      </c>
      <c r="AY129" s="248" t="s">
        <v>125</v>
      </c>
    </row>
    <row r="130" s="14" customFormat="1">
      <c r="A130" s="14"/>
      <c r="B130" s="249"/>
      <c r="C130" s="250"/>
      <c r="D130" s="234" t="s">
        <v>135</v>
      </c>
      <c r="E130" s="251" t="s">
        <v>1</v>
      </c>
      <c r="F130" s="252" t="s">
        <v>601</v>
      </c>
      <c r="G130" s="250"/>
      <c r="H130" s="253">
        <v>2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9" t="s">
        <v>135</v>
      </c>
      <c r="AU130" s="259" t="s">
        <v>85</v>
      </c>
      <c r="AV130" s="14" t="s">
        <v>85</v>
      </c>
      <c r="AW130" s="14" t="s">
        <v>31</v>
      </c>
      <c r="AX130" s="14" t="s">
        <v>83</v>
      </c>
      <c r="AY130" s="259" t="s">
        <v>125</v>
      </c>
    </row>
    <row r="131" s="2" customFormat="1" ht="16.5" customHeight="1">
      <c r="A131" s="39"/>
      <c r="B131" s="40"/>
      <c r="C131" s="220" t="s">
        <v>89</v>
      </c>
      <c r="D131" s="220" t="s">
        <v>127</v>
      </c>
      <c r="E131" s="221" t="s">
        <v>352</v>
      </c>
      <c r="F131" s="222" t="s">
        <v>602</v>
      </c>
      <c r="G131" s="223" t="s">
        <v>563</v>
      </c>
      <c r="H131" s="224">
        <v>1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40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593</v>
      </c>
      <c r="AT131" s="232" t="s">
        <v>127</v>
      </c>
      <c r="AU131" s="232" t="s">
        <v>85</v>
      </c>
      <c r="AY131" s="18" t="s">
        <v>125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83</v>
      </c>
      <c r="BK131" s="233">
        <f>ROUND(I131*H131,2)</f>
        <v>0</v>
      </c>
      <c r="BL131" s="18" t="s">
        <v>593</v>
      </c>
      <c r="BM131" s="232" t="s">
        <v>603</v>
      </c>
    </row>
    <row r="132" s="2" customFormat="1">
      <c r="A132" s="39"/>
      <c r="B132" s="40"/>
      <c r="C132" s="41"/>
      <c r="D132" s="234" t="s">
        <v>133</v>
      </c>
      <c r="E132" s="41"/>
      <c r="F132" s="235" t="s">
        <v>602</v>
      </c>
      <c r="G132" s="41"/>
      <c r="H132" s="41"/>
      <c r="I132" s="236"/>
      <c r="J132" s="41"/>
      <c r="K132" s="41"/>
      <c r="L132" s="45"/>
      <c r="M132" s="237"/>
      <c r="N132" s="238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133</v>
      </c>
      <c r="AU132" s="18" t="s">
        <v>85</v>
      </c>
    </row>
    <row r="133" s="14" customFormat="1">
      <c r="A133" s="14"/>
      <c r="B133" s="249"/>
      <c r="C133" s="250"/>
      <c r="D133" s="234" t="s">
        <v>135</v>
      </c>
      <c r="E133" s="251" t="s">
        <v>1</v>
      </c>
      <c r="F133" s="252" t="s">
        <v>604</v>
      </c>
      <c r="G133" s="250"/>
      <c r="H133" s="253">
        <v>1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135</v>
      </c>
      <c r="AU133" s="259" t="s">
        <v>85</v>
      </c>
      <c r="AV133" s="14" t="s">
        <v>85</v>
      </c>
      <c r="AW133" s="14" t="s">
        <v>31</v>
      </c>
      <c r="AX133" s="14" t="s">
        <v>83</v>
      </c>
      <c r="AY133" s="259" t="s">
        <v>125</v>
      </c>
    </row>
    <row r="134" s="12" customFormat="1" ht="22.8" customHeight="1">
      <c r="A134" s="12"/>
      <c r="B134" s="204"/>
      <c r="C134" s="205"/>
      <c r="D134" s="206" t="s">
        <v>74</v>
      </c>
      <c r="E134" s="218" t="s">
        <v>605</v>
      </c>
      <c r="F134" s="218" t="s">
        <v>606</v>
      </c>
      <c r="G134" s="205"/>
      <c r="H134" s="205"/>
      <c r="I134" s="208"/>
      <c r="J134" s="219">
        <f>BK134</f>
        <v>0</v>
      </c>
      <c r="K134" s="205"/>
      <c r="L134" s="210"/>
      <c r="M134" s="211"/>
      <c r="N134" s="212"/>
      <c r="O134" s="212"/>
      <c r="P134" s="213">
        <f>SUM(P135:P170)</f>
        <v>0</v>
      </c>
      <c r="Q134" s="212"/>
      <c r="R134" s="213">
        <f>SUM(R135:R170)</f>
        <v>0</v>
      </c>
      <c r="S134" s="212"/>
      <c r="T134" s="214">
        <f>SUM(T135:T170)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190</v>
      </c>
      <c r="AT134" s="216" t="s">
        <v>74</v>
      </c>
      <c r="AU134" s="216" t="s">
        <v>83</v>
      </c>
      <c r="AY134" s="215" t="s">
        <v>125</v>
      </c>
      <c r="BK134" s="217">
        <f>SUM(BK135:BK170)</f>
        <v>0</v>
      </c>
    </row>
    <row r="135" s="2" customFormat="1" ht="16.5" customHeight="1">
      <c r="A135" s="39"/>
      <c r="B135" s="40"/>
      <c r="C135" s="220" t="s">
        <v>131</v>
      </c>
      <c r="D135" s="220" t="s">
        <v>127</v>
      </c>
      <c r="E135" s="221" t="s">
        <v>607</v>
      </c>
      <c r="F135" s="222" t="s">
        <v>606</v>
      </c>
      <c r="G135" s="223" t="s">
        <v>608</v>
      </c>
      <c r="H135" s="224">
        <v>1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40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593</v>
      </c>
      <c r="AT135" s="232" t="s">
        <v>127</v>
      </c>
      <c r="AU135" s="232" t="s">
        <v>85</v>
      </c>
      <c r="AY135" s="18" t="s">
        <v>125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83</v>
      </c>
      <c r="BK135" s="233">
        <f>ROUND(I135*H135,2)</f>
        <v>0</v>
      </c>
      <c r="BL135" s="18" t="s">
        <v>593</v>
      </c>
      <c r="BM135" s="232" t="s">
        <v>609</v>
      </c>
    </row>
    <row r="136" s="2" customFormat="1">
      <c r="A136" s="39"/>
      <c r="B136" s="40"/>
      <c r="C136" s="41"/>
      <c r="D136" s="234" t="s">
        <v>133</v>
      </c>
      <c r="E136" s="41"/>
      <c r="F136" s="235" t="s">
        <v>606</v>
      </c>
      <c r="G136" s="41"/>
      <c r="H136" s="41"/>
      <c r="I136" s="236"/>
      <c r="J136" s="41"/>
      <c r="K136" s="41"/>
      <c r="L136" s="45"/>
      <c r="M136" s="237"/>
      <c r="N136" s="238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133</v>
      </c>
      <c r="AU136" s="18" t="s">
        <v>85</v>
      </c>
    </row>
    <row r="137" s="14" customFormat="1">
      <c r="A137" s="14"/>
      <c r="B137" s="249"/>
      <c r="C137" s="250"/>
      <c r="D137" s="234" t="s">
        <v>135</v>
      </c>
      <c r="E137" s="251" t="s">
        <v>1</v>
      </c>
      <c r="F137" s="252" t="s">
        <v>610</v>
      </c>
      <c r="G137" s="250"/>
      <c r="H137" s="253">
        <v>1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135</v>
      </c>
      <c r="AU137" s="259" t="s">
        <v>85</v>
      </c>
      <c r="AV137" s="14" t="s">
        <v>85</v>
      </c>
      <c r="AW137" s="14" t="s">
        <v>31</v>
      </c>
      <c r="AX137" s="14" t="s">
        <v>83</v>
      </c>
      <c r="AY137" s="259" t="s">
        <v>125</v>
      </c>
    </row>
    <row r="138" s="2" customFormat="1" ht="16.5" customHeight="1">
      <c r="A138" s="39"/>
      <c r="B138" s="40"/>
      <c r="C138" s="220" t="s">
        <v>190</v>
      </c>
      <c r="D138" s="220" t="s">
        <v>127</v>
      </c>
      <c r="E138" s="221" t="s">
        <v>611</v>
      </c>
      <c r="F138" s="222" t="s">
        <v>612</v>
      </c>
      <c r="G138" s="223" t="s">
        <v>505</v>
      </c>
      <c r="H138" s="224">
        <v>1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40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593</v>
      </c>
      <c r="AT138" s="232" t="s">
        <v>127</v>
      </c>
      <c r="AU138" s="232" t="s">
        <v>85</v>
      </c>
      <c r="AY138" s="18" t="s">
        <v>125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83</v>
      </c>
      <c r="BK138" s="233">
        <f>ROUND(I138*H138,2)</f>
        <v>0</v>
      </c>
      <c r="BL138" s="18" t="s">
        <v>593</v>
      </c>
      <c r="BM138" s="232" t="s">
        <v>613</v>
      </c>
    </row>
    <row r="139" s="2" customFormat="1">
      <c r="A139" s="39"/>
      <c r="B139" s="40"/>
      <c r="C139" s="41"/>
      <c r="D139" s="234" t="s">
        <v>133</v>
      </c>
      <c r="E139" s="41"/>
      <c r="F139" s="235" t="s">
        <v>612</v>
      </c>
      <c r="G139" s="41"/>
      <c r="H139" s="41"/>
      <c r="I139" s="236"/>
      <c r="J139" s="41"/>
      <c r="K139" s="41"/>
      <c r="L139" s="45"/>
      <c r="M139" s="237"/>
      <c r="N139" s="238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133</v>
      </c>
      <c r="AU139" s="18" t="s">
        <v>85</v>
      </c>
    </row>
    <row r="140" s="2" customFormat="1" ht="16.5" customHeight="1">
      <c r="A140" s="39"/>
      <c r="B140" s="40"/>
      <c r="C140" s="220" t="s">
        <v>197</v>
      </c>
      <c r="D140" s="220" t="s">
        <v>127</v>
      </c>
      <c r="E140" s="221" t="s">
        <v>614</v>
      </c>
      <c r="F140" s="222" t="s">
        <v>615</v>
      </c>
      <c r="G140" s="223" t="s">
        <v>505</v>
      </c>
      <c r="H140" s="224">
        <v>1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40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593</v>
      </c>
      <c r="AT140" s="232" t="s">
        <v>127</v>
      </c>
      <c r="AU140" s="232" t="s">
        <v>85</v>
      </c>
      <c r="AY140" s="18" t="s">
        <v>125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83</v>
      </c>
      <c r="BK140" s="233">
        <f>ROUND(I140*H140,2)</f>
        <v>0</v>
      </c>
      <c r="BL140" s="18" t="s">
        <v>593</v>
      </c>
      <c r="BM140" s="232" t="s">
        <v>616</v>
      </c>
    </row>
    <row r="141" s="2" customFormat="1">
      <c r="A141" s="39"/>
      <c r="B141" s="40"/>
      <c r="C141" s="41"/>
      <c r="D141" s="234" t="s">
        <v>133</v>
      </c>
      <c r="E141" s="41"/>
      <c r="F141" s="235" t="s">
        <v>615</v>
      </c>
      <c r="G141" s="41"/>
      <c r="H141" s="41"/>
      <c r="I141" s="236"/>
      <c r="J141" s="41"/>
      <c r="K141" s="41"/>
      <c r="L141" s="45"/>
      <c r="M141" s="237"/>
      <c r="N141" s="238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133</v>
      </c>
      <c r="AU141" s="18" t="s">
        <v>85</v>
      </c>
    </row>
    <row r="142" s="14" customFormat="1">
      <c r="A142" s="14"/>
      <c r="B142" s="249"/>
      <c r="C142" s="250"/>
      <c r="D142" s="234" t="s">
        <v>135</v>
      </c>
      <c r="E142" s="251" t="s">
        <v>1</v>
      </c>
      <c r="F142" s="252" t="s">
        <v>617</v>
      </c>
      <c r="G142" s="250"/>
      <c r="H142" s="253">
        <v>1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135</v>
      </c>
      <c r="AU142" s="259" t="s">
        <v>85</v>
      </c>
      <c r="AV142" s="14" t="s">
        <v>85</v>
      </c>
      <c r="AW142" s="14" t="s">
        <v>31</v>
      </c>
      <c r="AX142" s="14" t="s">
        <v>83</v>
      </c>
      <c r="AY142" s="259" t="s">
        <v>125</v>
      </c>
    </row>
    <row r="143" s="2" customFormat="1" ht="16.5" customHeight="1">
      <c r="A143" s="39"/>
      <c r="B143" s="40"/>
      <c r="C143" s="220" t="s">
        <v>202</v>
      </c>
      <c r="D143" s="220" t="s">
        <v>127</v>
      </c>
      <c r="E143" s="221" t="s">
        <v>618</v>
      </c>
      <c r="F143" s="222" t="s">
        <v>619</v>
      </c>
      <c r="G143" s="223" t="s">
        <v>505</v>
      </c>
      <c r="H143" s="224">
        <v>1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40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593</v>
      </c>
      <c r="AT143" s="232" t="s">
        <v>127</v>
      </c>
      <c r="AU143" s="232" t="s">
        <v>85</v>
      </c>
      <c r="AY143" s="18" t="s">
        <v>125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83</v>
      </c>
      <c r="BK143" s="233">
        <f>ROUND(I143*H143,2)</f>
        <v>0</v>
      </c>
      <c r="BL143" s="18" t="s">
        <v>593</v>
      </c>
      <c r="BM143" s="232" t="s">
        <v>620</v>
      </c>
    </row>
    <row r="144" s="2" customFormat="1">
      <c r="A144" s="39"/>
      <c r="B144" s="40"/>
      <c r="C144" s="41"/>
      <c r="D144" s="234" t="s">
        <v>133</v>
      </c>
      <c r="E144" s="41"/>
      <c r="F144" s="235" t="s">
        <v>619</v>
      </c>
      <c r="G144" s="41"/>
      <c r="H144" s="41"/>
      <c r="I144" s="236"/>
      <c r="J144" s="41"/>
      <c r="K144" s="41"/>
      <c r="L144" s="45"/>
      <c r="M144" s="237"/>
      <c r="N144" s="238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133</v>
      </c>
      <c r="AU144" s="18" t="s">
        <v>85</v>
      </c>
    </row>
    <row r="145" s="14" customFormat="1">
      <c r="A145" s="14"/>
      <c r="B145" s="249"/>
      <c r="C145" s="250"/>
      <c r="D145" s="234" t="s">
        <v>135</v>
      </c>
      <c r="E145" s="251" t="s">
        <v>1</v>
      </c>
      <c r="F145" s="252" t="s">
        <v>621</v>
      </c>
      <c r="G145" s="250"/>
      <c r="H145" s="253">
        <v>1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135</v>
      </c>
      <c r="AU145" s="259" t="s">
        <v>85</v>
      </c>
      <c r="AV145" s="14" t="s">
        <v>85</v>
      </c>
      <c r="AW145" s="14" t="s">
        <v>31</v>
      </c>
      <c r="AX145" s="14" t="s">
        <v>83</v>
      </c>
      <c r="AY145" s="259" t="s">
        <v>125</v>
      </c>
    </row>
    <row r="146" s="2" customFormat="1" ht="16.5" customHeight="1">
      <c r="A146" s="39"/>
      <c r="B146" s="40"/>
      <c r="C146" s="220" t="s">
        <v>208</v>
      </c>
      <c r="D146" s="220" t="s">
        <v>127</v>
      </c>
      <c r="E146" s="221" t="s">
        <v>622</v>
      </c>
      <c r="F146" s="222" t="s">
        <v>623</v>
      </c>
      <c r="G146" s="223" t="s">
        <v>505</v>
      </c>
      <c r="H146" s="224">
        <v>1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40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593</v>
      </c>
      <c r="AT146" s="232" t="s">
        <v>127</v>
      </c>
      <c r="AU146" s="232" t="s">
        <v>85</v>
      </c>
      <c r="AY146" s="18" t="s">
        <v>125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83</v>
      </c>
      <c r="BK146" s="233">
        <f>ROUND(I146*H146,2)</f>
        <v>0</v>
      </c>
      <c r="BL146" s="18" t="s">
        <v>593</v>
      </c>
      <c r="BM146" s="232" t="s">
        <v>624</v>
      </c>
    </row>
    <row r="147" s="2" customFormat="1">
      <c r="A147" s="39"/>
      <c r="B147" s="40"/>
      <c r="C147" s="41"/>
      <c r="D147" s="234" t="s">
        <v>133</v>
      </c>
      <c r="E147" s="41"/>
      <c r="F147" s="235" t="s">
        <v>623</v>
      </c>
      <c r="G147" s="41"/>
      <c r="H147" s="41"/>
      <c r="I147" s="236"/>
      <c r="J147" s="41"/>
      <c r="K147" s="41"/>
      <c r="L147" s="45"/>
      <c r="M147" s="237"/>
      <c r="N147" s="238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133</v>
      </c>
      <c r="AU147" s="18" t="s">
        <v>85</v>
      </c>
    </row>
    <row r="148" s="14" customFormat="1">
      <c r="A148" s="14"/>
      <c r="B148" s="249"/>
      <c r="C148" s="250"/>
      <c r="D148" s="234" t="s">
        <v>135</v>
      </c>
      <c r="E148" s="251" t="s">
        <v>1</v>
      </c>
      <c r="F148" s="252" t="s">
        <v>625</v>
      </c>
      <c r="G148" s="250"/>
      <c r="H148" s="253">
        <v>1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9" t="s">
        <v>135</v>
      </c>
      <c r="AU148" s="259" t="s">
        <v>85</v>
      </c>
      <c r="AV148" s="14" t="s">
        <v>85</v>
      </c>
      <c r="AW148" s="14" t="s">
        <v>31</v>
      </c>
      <c r="AX148" s="14" t="s">
        <v>83</v>
      </c>
      <c r="AY148" s="259" t="s">
        <v>125</v>
      </c>
    </row>
    <row r="149" s="2" customFormat="1" ht="16.5" customHeight="1">
      <c r="A149" s="39"/>
      <c r="B149" s="40"/>
      <c r="C149" s="220" t="s">
        <v>240</v>
      </c>
      <c r="D149" s="220" t="s">
        <v>127</v>
      </c>
      <c r="E149" s="221" t="s">
        <v>626</v>
      </c>
      <c r="F149" s="222" t="s">
        <v>627</v>
      </c>
      <c r="G149" s="223" t="s">
        <v>167</v>
      </c>
      <c r="H149" s="224">
        <v>3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40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593</v>
      </c>
      <c r="AT149" s="232" t="s">
        <v>127</v>
      </c>
      <c r="AU149" s="232" t="s">
        <v>85</v>
      </c>
      <c r="AY149" s="18" t="s">
        <v>125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83</v>
      </c>
      <c r="BK149" s="233">
        <f>ROUND(I149*H149,2)</f>
        <v>0</v>
      </c>
      <c r="BL149" s="18" t="s">
        <v>593</v>
      </c>
      <c r="BM149" s="232" t="s">
        <v>628</v>
      </c>
    </row>
    <row r="150" s="2" customFormat="1">
      <c r="A150" s="39"/>
      <c r="B150" s="40"/>
      <c r="C150" s="41"/>
      <c r="D150" s="234" t="s">
        <v>133</v>
      </c>
      <c r="E150" s="41"/>
      <c r="F150" s="235" t="s">
        <v>627</v>
      </c>
      <c r="G150" s="41"/>
      <c r="H150" s="41"/>
      <c r="I150" s="236"/>
      <c r="J150" s="41"/>
      <c r="K150" s="41"/>
      <c r="L150" s="45"/>
      <c r="M150" s="237"/>
      <c r="N150" s="238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133</v>
      </c>
      <c r="AU150" s="18" t="s">
        <v>85</v>
      </c>
    </row>
    <row r="151" s="14" customFormat="1">
      <c r="A151" s="14"/>
      <c r="B151" s="249"/>
      <c r="C151" s="250"/>
      <c r="D151" s="234" t="s">
        <v>135</v>
      </c>
      <c r="E151" s="251" t="s">
        <v>1</v>
      </c>
      <c r="F151" s="252" t="s">
        <v>629</v>
      </c>
      <c r="G151" s="250"/>
      <c r="H151" s="253">
        <v>3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9" t="s">
        <v>135</v>
      </c>
      <c r="AU151" s="259" t="s">
        <v>85</v>
      </c>
      <c r="AV151" s="14" t="s">
        <v>85</v>
      </c>
      <c r="AW151" s="14" t="s">
        <v>31</v>
      </c>
      <c r="AX151" s="14" t="s">
        <v>83</v>
      </c>
      <c r="AY151" s="259" t="s">
        <v>125</v>
      </c>
    </row>
    <row r="152" s="2" customFormat="1" ht="16.5" customHeight="1">
      <c r="A152" s="39"/>
      <c r="B152" s="40"/>
      <c r="C152" s="220" t="s">
        <v>247</v>
      </c>
      <c r="D152" s="220" t="s">
        <v>127</v>
      </c>
      <c r="E152" s="221" t="s">
        <v>630</v>
      </c>
      <c r="F152" s="222" t="s">
        <v>631</v>
      </c>
      <c r="G152" s="223" t="s">
        <v>505</v>
      </c>
      <c r="H152" s="224">
        <v>1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40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593</v>
      </c>
      <c r="AT152" s="232" t="s">
        <v>127</v>
      </c>
      <c r="AU152" s="232" t="s">
        <v>85</v>
      </c>
      <c r="AY152" s="18" t="s">
        <v>125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83</v>
      </c>
      <c r="BK152" s="233">
        <f>ROUND(I152*H152,2)</f>
        <v>0</v>
      </c>
      <c r="BL152" s="18" t="s">
        <v>593</v>
      </c>
      <c r="BM152" s="232" t="s">
        <v>632</v>
      </c>
    </row>
    <row r="153" s="2" customFormat="1">
      <c r="A153" s="39"/>
      <c r="B153" s="40"/>
      <c r="C153" s="41"/>
      <c r="D153" s="234" t="s">
        <v>133</v>
      </c>
      <c r="E153" s="41"/>
      <c r="F153" s="235" t="s">
        <v>631</v>
      </c>
      <c r="G153" s="41"/>
      <c r="H153" s="41"/>
      <c r="I153" s="236"/>
      <c r="J153" s="41"/>
      <c r="K153" s="41"/>
      <c r="L153" s="45"/>
      <c r="M153" s="237"/>
      <c r="N153" s="238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133</v>
      </c>
      <c r="AU153" s="18" t="s">
        <v>85</v>
      </c>
    </row>
    <row r="154" s="14" customFormat="1">
      <c r="A154" s="14"/>
      <c r="B154" s="249"/>
      <c r="C154" s="250"/>
      <c r="D154" s="234" t="s">
        <v>135</v>
      </c>
      <c r="E154" s="251" t="s">
        <v>1</v>
      </c>
      <c r="F154" s="252" t="s">
        <v>633</v>
      </c>
      <c r="G154" s="250"/>
      <c r="H154" s="253">
        <v>1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135</v>
      </c>
      <c r="AU154" s="259" t="s">
        <v>85</v>
      </c>
      <c r="AV154" s="14" t="s">
        <v>85</v>
      </c>
      <c r="AW154" s="14" t="s">
        <v>31</v>
      </c>
      <c r="AX154" s="14" t="s">
        <v>83</v>
      </c>
      <c r="AY154" s="259" t="s">
        <v>125</v>
      </c>
    </row>
    <row r="155" s="2" customFormat="1" ht="16.5" customHeight="1">
      <c r="A155" s="39"/>
      <c r="B155" s="40"/>
      <c r="C155" s="220" t="s">
        <v>255</v>
      </c>
      <c r="D155" s="220" t="s">
        <v>127</v>
      </c>
      <c r="E155" s="221" t="s">
        <v>634</v>
      </c>
      <c r="F155" s="222" t="s">
        <v>635</v>
      </c>
      <c r="G155" s="223" t="s">
        <v>505</v>
      </c>
      <c r="H155" s="224">
        <v>1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40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593</v>
      </c>
      <c r="AT155" s="232" t="s">
        <v>127</v>
      </c>
      <c r="AU155" s="232" t="s">
        <v>85</v>
      </c>
      <c r="AY155" s="18" t="s">
        <v>125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83</v>
      </c>
      <c r="BK155" s="233">
        <f>ROUND(I155*H155,2)</f>
        <v>0</v>
      </c>
      <c r="BL155" s="18" t="s">
        <v>593</v>
      </c>
      <c r="BM155" s="232" t="s">
        <v>636</v>
      </c>
    </row>
    <row r="156" s="2" customFormat="1">
      <c r="A156" s="39"/>
      <c r="B156" s="40"/>
      <c r="C156" s="41"/>
      <c r="D156" s="234" t="s">
        <v>133</v>
      </c>
      <c r="E156" s="41"/>
      <c r="F156" s="235" t="s">
        <v>635</v>
      </c>
      <c r="G156" s="41"/>
      <c r="H156" s="41"/>
      <c r="I156" s="236"/>
      <c r="J156" s="41"/>
      <c r="K156" s="41"/>
      <c r="L156" s="45"/>
      <c r="M156" s="237"/>
      <c r="N156" s="238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133</v>
      </c>
      <c r="AU156" s="18" t="s">
        <v>85</v>
      </c>
    </row>
    <row r="157" s="14" customFormat="1">
      <c r="A157" s="14"/>
      <c r="B157" s="249"/>
      <c r="C157" s="250"/>
      <c r="D157" s="234" t="s">
        <v>135</v>
      </c>
      <c r="E157" s="251" t="s">
        <v>1</v>
      </c>
      <c r="F157" s="252" t="s">
        <v>637</v>
      </c>
      <c r="G157" s="250"/>
      <c r="H157" s="253">
        <v>1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135</v>
      </c>
      <c r="AU157" s="259" t="s">
        <v>85</v>
      </c>
      <c r="AV157" s="14" t="s">
        <v>85</v>
      </c>
      <c r="AW157" s="14" t="s">
        <v>31</v>
      </c>
      <c r="AX157" s="14" t="s">
        <v>83</v>
      </c>
      <c r="AY157" s="259" t="s">
        <v>125</v>
      </c>
    </row>
    <row r="158" s="2" customFormat="1" ht="16.5" customHeight="1">
      <c r="A158" s="39"/>
      <c r="B158" s="40"/>
      <c r="C158" s="220" t="s">
        <v>262</v>
      </c>
      <c r="D158" s="220" t="s">
        <v>127</v>
      </c>
      <c r="E158" s="221" t="s">
        <v>638</v>
      </c>
      <c r="F158" s="222" t="s">
        <v>639</v>
      </c>
      <c r="G158" s="223" t="s">
        <v>608</v>
      </c>
      <c r="H158" s="224">
        <v>1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40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593</v>
      </c>
      <c r="AT158" s="232" t="s">
        <v>127</v>
      </c>
      <c r="AU158" s="232" t="s">
        <v>85</v>
      </c>
      <c r="AY158" s="18" t="s">
        <v>125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83</v>
      </c>
      <c r="BK158" s="233">
        <f>ROUND(I158*H158,2)</f>
        <v>0</v>
      </c>
      <c r="BL158" s="18" t="s">
        <v>593</v>
      </c>
      <c r="BM158" s="232" t="s">
        <v>640</v>
      </c>
    </row>
    <row r="159" s="2" customFormat="1">
      <c r="A159" s="39"/>
      <c r="B159" s="40"/>
      <c r="C159" s="41"/>
      <c r="D159" s="234" t="s">
        <v>133</v>
      </c>
      <c r="E159" s="41"/>
      <c r="F159" s="235" t="s">
        <v>639</v>
      </c>
      <c r="G159" s="41"/>
      <c r="H159" s="41"/>
      <c r="I159" s="236"/>
      <c r="J159" s="41"/>
      <c r="K159" s="41"/>
      <c r="L159" s="45"/>
      <c r="M159" s="237"/>
      <c r="N159" s="238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133</v>
      </c>
      <c r="AU159" s="18" t="s">
        <v>85</v>
      </c>
    </row>
    <row r="160" s="14" customFormat="1">
      <c r="A160" s="14"/>
      <c r="B160" s="249"/>
      <c r="C160" s="250"/>
      <c r="D160" s="234" t="s">
        <v>135</v>
      </c>
      <c r="E160" s="251" t="s">
        <v>1</v>
      </c>
      <c r="F160" s="252" t="s">
        <v>641</v>
      </c>
      <c r="G160" s="250"/>
      <c r="H160" s="253">
        <v>1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135</v>
      </c>
      <c r="AU160" s="259" t="s">
        <v>85</v>
      </c>
      <c r="AV160" s="14" t="s">
        <v>85</v>
      </c>
      <c r="AW160" s="14" t="s">
        <v>31</v>
      </c>
      <c r="AX160" s="14" t="s">
        <v>83</v>
      </c>
      <c r="AY160" s="259" t="s">
        <v>125</v>
      </c>
    </row>
    <row r="161" s="2" customFormat="1" ht="16.5" customHeight="1">
      <c r="A161" s="39"/>
      <c r="B161" s="40"/>
      <c r="C161" s="220" t="s">
        <v>267</v>
      </c>
      <c r="D161" s="220" t="s">
        <v>127</v>
      </c>
      <c r="E161" s="221" t="s">
        <v>642</v>
      </c>
      <c r="F161" s="222" t="s">
        <v>643</v>
      </c>
      <c r="G161" s="223" t="s">
        <v>505</v>
      </c>
      <c r="H161" s="224">
        <v>1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40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593</v>
      </c>
      <c r="AT161" s="232" t="s">
        <v>127</v>
      </c>
      <c r="AU161" s="232" t="s">
        <v>85</v>
      </c>
      <c r="AY161" s="18" t="s">
        <v>125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83</v>
      </c>
      <c r="BK161" s="233">
        <f>ROUND(I161*H161,2)</f>
        <v>0</v>
      </c>
      <c r="BL161" s="18" t="s">
        <v>593</v>
      </c>
      <c r="BM161" s="232" t="s">
        <v>644</v>
      </c>
    </row>
    <row r="162" s="2" customFormat="1">
      <c r="A162" s="39"/>
      <c r="B162" s="40"/>
      <c r="C162" s="41"/>
      <c r="D162" s="234" t="s">
        <v>133</v>
      </c>
      <c r="E162" s="41"/>
      <c r="F162" s="235" t="s">
        <v>643</v>
      </c>
      <c r="G162" s="41"/>
      <c r="H162" s="41"/>
      <c r="I162" s="236"/>
      <c r="J162" s="41"/>
      <c r="K162" s="41"/>
      <c r="L162" s="45"/>
      <c r="M162" s="237"/>
      <c r="N162" s="238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133</v>
      </c>
      <c r="AU162" s="18" t="s">
        <v>85</v>
      </c>
    </row>
    <row r="163" s="14" customFormat="1">
      <c r="A163" s="14"/>
      <c r="B163" s="249"/>
      <c r="C163" s="250"/>
      <c r="D163" s="234" t="s">
        <v>135</v>
      </c>
      <c r="E163" s="251" t="s">
        <v>1</v>
      </c>
      <c r="F163" s="252" t="s">
        <v>645</v>
      </c>
      <c r="G163" s="250"/>
      <c r="H163" s="253">
        <v>1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9" t="s">
        <v>135</v>
      </c>
      <c r="AU163" s="259" t="s">
        <v>85</v>
      </c>
      <c r="AV163" s="14" t="s">
        <v>85</v>
      </c>
      <c r="AW163" s="14" t="s">
        <v>31</v>
      </c>
      <c r="AX163" s="14" t="s">
        <v>83</v>
      </c>
      <c r="AY163" s="259" t="s">
        <v>125</v>
      </c>
    </row>
    <row r="164" s="2" customFormat="1" ht="16.5" customHeight="1">
      <c r="A164" s="39"/>
      <c r="B164" s="40"/>
      <c r="C164" s="220" t="s">
        <v>274</v>
      </c>
      <c r="D164" s="220" t="s">
        <v>127</v>
      </c>
      <c r="E164" s="221" t="s">
        <v>646</v>
      </c>
      <c r="F164" s="222" t="s">
        <v>647</v>
      </c>
      <c r="G164" s="223" t="s">
        <v>505</v>
      </c>
      <c r="H164" s="224">
        <v>1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40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593</v>
      </c>
      <c r="AT164" s="232" t="s">
        <v>127</v>
      </c>
      <c r="AU164" s="232" t="s">
        <v>85</v>
      </c>
      <c r="AY164" s="18" t="s">
        <v>125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83</v>
      </c>
      <c r="BK164" s="233">
        <f>ROUND(I164*H164,2)</f>
        <v>0</v>
      </c>
      <c r="BL164" s="18" t="s">
        <v>593</v>
      </c>
      <c r="BM164" s="232" t="s">
        <v>648</v>
      </c>
    </row>
    <row r="165" s="2" customFormat="1">
      <c r="A165" s="39"/>
      <c r="B165" s="40"/>
      <c r="C165" s="41"/>
      <c r="D165" s="234" t="s">
        <v>133</v>
      </c>
      <c r="E165" s="41"/>
      <c r="F165" s="235" t="s">
        <v>647</v>
      </c>
      <c r="G165" s="41"/>
      <c r="H165" s="41"/>
      <c r="I165" s="236"/>
      <c r="J165" s="41"/>
      <c r="K165" s="41"/>
      <c r="L165" s="45"/>
      <c r="M165" s="237"/>
      <c r="N165" s="238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133</v>
      </c>
      <c r="AU165" s="18" t="s">
        <v>85</v>
      </c>
    </row>
    <row r="166" s="14" customFormat="1">
      <c r="A166" s="14"/>
      <c r="B166" s="249"/>
      <c r="C166" s="250"/>
      <c r="D166" s="234" t="s">
        <v>135</v>
      </c>
      <c r="E166" s="251" t="s">
        <v>1</v>
      </c>
      <c r="F166" s="252" t="s">
        <v>649</v>
      </c>
      <c r="G166" s="250"/>
      <c r="H166" s="253">
        <v>1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135</v>
      </c>
      <c r="AU166" s="259" t="s">
        <v>85</v>
      </c>
      <c r="AV166" s="14" t="s">
        <v>85</v>
      </c>
      <c r="AW166" s="14" t="s">
        <v>31</v>
      </c>
      <c r="AX166" s="14" t="s">
        <v>83</v>
      </c>
      <c r="AY166" s="259" t="s">
        <v>125</v>
      </c>
    </row>
    <row r="167" s="2" customFormat="1" ht="16.5" customHeight="1">
      <c r="A167" s="39"/>
      <c r="B167" s="40"/>
      <c r="C167" s="220" t="s">
        <v>8</v>
      </c>
      <c r="D167" s="220" t="s">
        <v>127</v>
      </c>
      <c r="E167" s="221" t="s">
        <v>650</v>
      </c>
      <c r="F167" s="222" t="s">
        <v>651</v>
      </c>
      <c r="G167" s="223" t="s">
        <v>505</v>
      </c>
      <c r="H167" s="224">
        <v>1</v>
      </c>
      <c r="I167" s="225"/>
      <c r="J167" s="226">
        <f>ROUND(I167*H167,2)</f>
        <v>0</v>
      </c>
      <c r="K167" s="227"/>
      <c r="L167" s="45"/>
      <c r="M167" s="228" t="s">
        <v>1</v>
      </c>
      <c r="N167" s="229" t="s">
        <v>40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593</v>
      </c>
      <c r="AT167" s="232" t="s">
        <v>127</v>
      </c>
      <c r="AU167" s="232" t="s">
        <v>85</v>
      </c>
      <c r="AY167" s="18" t="s">
        <v>125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83</v>
      </c>
      <c r="BK167" s="233">
        <f>ROUND(I167*H167,2)</f>
        <v>0</v>
      </c>
      <c r="BL167" s="18" t="s">
        <v>593</v>
      </c>
      <c r="BM167" s="232" t="s">
        <v>652</v>
      </c>
    </row>
    <row r="168" s="2" customFormat="1">
      <c r="A168" s="39"/>
      <c r="B168" s="40"/>
      <c r="C168" s="41"/>
      <c r="D168" s="234" t="s">
        <v>133</v>
      </c>
      <c r="E168" s="41"/>
      <c r="F168" s="235" t="s">
        <v>651</v>
      </c>
      <c r="G168" s="41"/>
      <c r="H168" s="41"/>
      <c r="I168" s="236"/>
      <c r="J168" s="41"/>
      <c r="K168" s="41"/>
      <c r="L168" s="45"/>
      <c r="M168" s="237"/>
      <c r="N168" s="238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133</v>
      </c>
      <c r="AU168" s="18" t="s">
        <v>85</v>
      </c>
    </row>
    <row r="169" s="13" customFormat="1">
      <c r="A169" s="13"/>
      <c r="B169" s="239"/>
      <c r="C169" s="240"/>
      <c r="D169" s="234" t="s">
        <v>135</v>
      </c>
      <c r="E169" s="241" t="s">
        <v>1</v>
      </c>
      <c r="F169" s="242" t="s">
        <v>653</v>
      </c>
      <c r="G169" s="240"/>
      <c r="H169" s="241" t="s">
        <v>1</v>
      </c>
      <c r="I169" s="243"/>
      <c r="J169" s="240"/>
      <c r="K169" s="240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135</v>
      </c>
      <c r="AU169" s="248" t="s">
        <v>85</v>
      </c>
      <c r="AV169" s="13" t="s">
        <v>83</v>
      </c>
      <c r="AW169" s="13" t="s">
        <v>31</v>
      </c>
      <c r="AX169" s="13" t="s">
        <v>75</v>
      </c>
      <c r="AY169" s="248" t="s">
        <v>125</v>
      </c>
    </row>
    <row r="170" s="14" customFormat="1">
      <c r="A170" s="14"/>
      <c r="B170" s="249"/>
      <c r="C170" s="250"/>
      <c r="D170" s="234" t="s">
        <v>135</v>
      </c>
      <c r="E170" s="251" t="s">
        <v>1</v>
      </c>
      <c r="F170" s="252" t="s">
        <v>654</v>
      </c>
      <c r="G170" s="250"/>
      <c r="H170" s="253">
        <v>1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135</v>
      </c>
      <c r="AU170" s="259" t="s">
        <v>85</v>
      </c>
      <c r="AV170" s="14" t="s">
        <v>85</v>
      </c>
      <c r="AW170" s="14" t="s">
        <v>31</v>
      </c>
      <c r="AX170" s="14" t="s">
        <v>83</v>
      </c>
      <c r="AY170" s="259" t="s">
        <v>125</v>
      </c>
    </row>
    <row r="171" s="12" customFormat="1" ht="22.8" customHeight="1">
      <c r="A171" s="12"/>
      <c r="B171" s="204"/>
      <c r="C171" s="205"/>
      <c r="D171" s="206" t="s">
        <v>74</v>
      </c>
      <c r="E171" s="218" t="s">
        <v>655</v>
      </c>
      <c r="F171" s="218" t="s">
        <v>656</v>
      </c>
      <c r="G171" s="205"/>
      <c r="H171" s="205"/>
      <c r="I171" s="208"/>
      <c r="J171" s="219">
        <f>BK171</f>
        <v>0</v>
      </c>
      <c r="K171" s="205"/>
      <c r="L171" s="210"/>
      <c r="M171" s="211"/>
      <c r="N171" s="212"/>
      <c r="O171" s="212"/>
      <c r="P171" s="213">
        <f>SUM(P172:P173)</f>
        <v>0</v>
      </c>
      <c r="Q171" s="212"/>
      <c r="R171" s="213">
        <f>SUM(R172:R173)</f>
        <v>0</v>
      </c>
      <c r="S171" s="212"/>
      <c r="T171" s="214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5" t="s">
        <v>190</v>
      </c>
      <c r="AT171" s="216" t="s">
        <v>74</v>
      </c>
      <c r="AU171" s="216" t="s">
        <v>83</v>
      </c>
      <c r="AY171" s="215" t="s">
        <v>125</v>
      </c>
      <c r="BK171" s="217">
        <f>SUM(BK172:BK173)</f>
        <v>0</v>
      </c>
    </row>
    <row r="172" s="2" customFormat="1" ht="16.5" customHeight="1">
      <c r="A172" s="39"/>
      <c r="B172" s="40"/>
      <c r="C172" s="220" t="s">
        <v>309</v>
      </c>
      <c r="D172" s="220" t="s">
        <v>127</v>
      </c>
      <c r="E172" s="221" t="s">
        <v>657</v>
      </c>
      <c r="F172" s="222" t="s">
        <v>658</v>
      </c>
      <c r="G172" s="223" t="s">
        <v>659</v>
      </c>
      <c r="H172" s="224">
        <v>1</v>
      </c>
      <c r="I172" s="225"/>
      <c r="J172" s="226">
        <f>ROUND(I172*H172,2)</f>
        <v>0</v>
      </c>
      <c r="K172" s="227"/>
      <c r="L172" s="45"/>
      <c r="M172" s="228" t="s">
        <v>1</v>
      </c>
      <c r="N172" s="229" t="s">
        <v>40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593</v>
      </c>
      <c r="AT172" s="232" t="s">
        <v>127</v>
      </c>
      <c r="AU172" s="232" t="s">
        <v>85</v>
      </c>
      <c r="AY172" s="18" t="s">
        <v>125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83</v>
      </c>
      <c r="BK172" s="233">
        <f>ROUND(I172*H172,2)</f>
        <v>0</v>
      </c>
      <c r="BL172" s="18" t="s">
        <v>593</v>
      </c>
      <c r="BM172" s="232" t="s">
        <v>660</v>
      </c>
    </row>
    <row r="173" s="2" customFormat="1">
      <c r="A173" s="39"/>
      <c r="B173" s="40"/>
      <c r="C173" s="41"/>
      <c r="D173" s="234" t="s">
        <v>133</v>
      </c>
      <c r="E173" s="41"/>
      <c r="F173" s="235" t="s">
        <v>661</v>
      </c>
      <c r="G173" s="41"/>
      <c r="H173" s="41"/>
      <c r="I173" s="236"/>
      <c r="J173" s="41"/>
      <c r="K173" s="41"/>
      <c r="L173" s="45"/>
      <c r="M173" s="297"/>
      <c r="N173" s="298"/>
      <c r="O173" s="299"/>
      <c r="P173" s="299"/>
      <c r="Q173" s="299"/>
      <c r="R173" s="299"/>
      <c r="S173" s="299"/>
      <c r="T173" s="300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133</v>
      </c>
      <c r="AU173" s="18" t="s">
        <v>85</v>
      </c>
    </row>
    <row r="174" s="2" customFormat="1" ht="6.96" customHeight="1">
      <c r="A174" s="39"/>
      <c r="B174" s="67"/>
      <c r="C174" s="68"/>
      <c r="D174" s="68"/>
      <c r="E174" s="68"/>
      <c r="F174" s="68"/>
      <c r="G174" s="68"/>
      <c r="H174" s="68"/>
      <c r="I174" s="68"/>
      <c r="J174" s="68"/>
      <c r="K174" s="68"/>
      <c r="L174" s="45"/>
      <c r="M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</row>
  </sheetData>
  <sheetProtection sheet="1" autoFilter="0" formatColumns="0" formatRows="0" objects="1" scenarios="1" spinCount="100000" saltValue="CViL6MPZRWxbXvIyNEVVh8j3jEvtHMmm9nytAaePH9PFXNAq8PkVkqRNmaDDroa8tsTsNpVdDwttr9WwR/I+Zg==" hashValue="KdFJy3fgLTraUhjC4WlLXCl17Cj0AMAUcHujSzjYmMg4gTY9XEkDWcWMrG6oKo1OrCkr4TaCROr6xVmVte1WIw==" algorithmName="SHA-512" password="CC35"/>
  <autoFilter ref="C119:K17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2025-03-18T07:39:49Z</dcterms:created>
  <dcterms:modified xsi:type="dcterms:W3CDTF">2025-03-18T07:39:54Z</dcterms:modified>
</cp:coreProperties>
</file>